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comments5.xml" ContentType="application/vnd.openxmlformats-officedocument.spreadsheetml.comments+xml"/>
  <Override PartName="/xl/threadedComments/threadedComment5.xml" ContentType="application/vnd.ms-excel.threadedcomments+xml"/>
  <Override PartName="/xl/comments6.xml" ContentType="application/vnd.openxmlformats-officedocument.spreadsheetml.comments+xml"/>
  <Override PartName="/xl/threadedComments/threadedComment6.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S:\IndexServices\Ana\CXT-IMPG + Index Math\Stage 1 - Equity\Models\"/>
    </mc:Choice>
  </mc:AlternateContent>
  <xr:revisionPtr revIDLastSave="0" documentId="13_ncr:1_{60E49A48-02CD-4815-B921-DF6FB545E402}" xr6:coauthVersionLast="47" xr6:coauthVersionMax="47" xr10:uidLastSave="{00000000-0000-0000-0000-000000000000}"/>
  <bookViews>
    <workbookView xWindow="-108" yWindow="-108" windowWidth="23256" windowHeight="12576" activeTab="1" xr2:uid="{957B9A33-99DF-468A-B325-674CC963D6E9}"/>
  </bookViews>
  <sheets>
    <sheet name="1. Inputs" sheetId="20" r:id="rId1"/>
    <sheet name="2. Daily IoI Calculation" sheetId="3" r:id="rId2"/>
    <sheet name="SDL Files" sheetId="16" r:id="rId3"/>
    <sheet name="SDCL Files" sheetId="6" r:id="rId4"/>
    <sheet name="SDL - Rebalance" sheetId="9" r:id="rId5"/>
    <sheet name="SDCL Rebalance" sheetId="13" r:id="rId6"/>
    <sheet name="Rebalance Relation" sheetId="17" r:id="rId7"/>
    <sheet name="Disclaimers" sheetId="21" r:id="rId8"/>
  </sheets>
  <externalReferences>
    <externalReference r:id="rId9"/>
    <externalReference r:id="rId10"/>
    <externalReference r:id="rId11"/>
  </externalReferences>
  <definedNames>
    <definedName name="__APW_RESTORE_DATA0__" localSheetId="0" hidden="1">'[1]Global BMI_GICS 40203040'!#REF!</definedName>
    <definedName name="__APW_RESTORE_DATA0__" localSheetId="7" hidden="1">'[1]Global BMI_GICS 40203040'!#REF!</definedName>
    <definedName name="__APW_RESTORE_DATA0__" hidden="1">'[1]Global BMI_GICS 40203040'!#REF!</definedName>
    <definedName name="__FDS_HYPERLINK_TOGGLE_STATE__" hidden="1">"ON"</definedName>
    <definedName name="_xlnm._FilterDatabase" localSheetId="1" hidden="1">'2. Daily IoI Calculation'!$A$2:$R$16</definedName>
    <definedName name="_xlnm._FilterDatabase" localSheetId="6" hidden="1">'Rebalance Relation'!$A$1:$B$1</definedName>
    <definedName name="_xlnm._FilterDatabase" localSheetId="3" hidden="1">'SDCL Files'!$A$1:$Q$121</definedName>
    <definedName name="_xlnm._FilterDatabase" localSheetId="5" hidden="1">'SDCL Rebalance'!$A$1:$Q$9</definedName>
    <definedName name="_xlnm._FilterDatabase" localSheetId="4" hidden="1">'SDL - Rebalance'!$A$1:$Q$3</definedName>
    <definedName name="_xlnm._FilterDatabase" localSheetId="2" hidden="1">'SDL Files'!$A$1:$Q$31</definedName>
    <definedName name="CIQWBGuid" hidden="1">"9d64ee20-9110-430a-81b3-8ceb7856c484"</definedName>
    <definedName name="IndexHolidays" localSheetId="7">[2]Holidays!$A:$A</definedName>
    <definedName name="IndexHolidays">[3]Holidays!$A:$A</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EXPENSE_CODE_" hidden="1">"cvb"</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localSheetId="0" hidden="1">42516.6113541667</definedName>
    <definedName name="IQ_NAMES_REVISION_DATE_" localSheetId="7" hidden="1">42516.6113541667</definedName>
    <definedName name="IQ_NAMES_REVISION_DATE_" hidden="1">42787.7981712963</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3" i="13" l="1"/>
  <c r="A4" i="13"/>
  <c r="A5" i="13"/>
  <c r="A6" i="13"/>
  <c r="A7" i="13"/>
  <c r="A8" i="13"/>
  <c r="A9" i="13"/>
  <c r="A2" i="13"/>
  <c r="A118" i="6" l="1"/>
  <c r="A119" i="6"/>
  <c r="A120" i="6"/>
  <c r="A121" i="6"/>
  <c r="A114" i="6"/>
  <c r="A115" i="6"/>
  <c r="A116" i="6"/>
  <c r="A117" i="6"/>
  <c r="A110" i="6"/>
  <c r="A111" i="6"/>
  <c r="A112" i="6"/>
  <c r="A113" i="6"/>
  <c r="A58" i="6"/>
  <c r="A59" i="6"/>
  <c r="A60" i="6"/>
  <c r="A61" i="6"/>
  <c r="A62" i="6"/>
  <c r="A63" i="6"/>
  <c r="A64" i="6"/>
  <c r="A65" i="6"/>
  <c r="A66" i="6"/>
  <c r="A67" i="6"/>
  <c r="A68" i="6"/>
  <c r="A69" i="6"/>
  <c r="A70" i="6"/>
  <c r="A71" i="6"/>
  <c r="A72" i="6"/>
  <c r="A73" i="6"/>
  <c r="A74" i="6"/>
  <c r="A75" i="6"/>
  <c r="A76" i="6"/>
  <c r="A77" i="6"/>
  <c r="A78" i="6"/>
  <c r="A79" i="6"/>
  <c r="A80" i="6"/>
  <c r="A81" i="6"/>
  <c r="A82" i="6"/>
  <c r="A83" i="6"/>
  <c r="A84" i="6"/>
  <c r="A85" i="6"/>
  <c r="A86" i="6"/>
  <c r="A87" i="6"/>
  <c r="A88" i="6"/>
  <c r="A89" i="6"/>
  <c r="A90" i="6"/>
  <c r="A91" i="6"/>
  <c r="A92" i="6"/>
  <c r="A93" i="6"/>
  <c r="A94" i="6"/>
  <c r="A95" i="6"/>
  <c r="A96" i="6"/>
  <c r="A97" i="6"/>
  <c r="A98" i="6"/>
  <c r="A99" i="6"/>
  <c r="A100" i="6"/>
  <c r="A101" i="6"/>
  <c r="A102" i="6"/>
  <c r="A103" i="6"/>
  <c r="A104" i="6"/>
  <c r="A105" i="6"/>
  <c r="A106" i="6"/>
  <c r="A107" i="6"/>
  <c r="A108" i="6"/>
  <c r="A109" i="6"/>
  <c r="I3" i="3"/>
  <c r="N3" i="3" s="1"/>
  <c r="O2" i="3"/>
  <c r="P2" i="3"/>
  <c r="Q2" i="3"/>
  <c r="N2" i="3"/>
  <c r="K2" i="3"/>
  <c r="L2" i="3"/>
  <c r="M2" i="3"/>
  <c r="J2" i="3"/>
  <c r="A3" i="9" l="1"/>
  <c r="I4" i="3" l="1"/>
  <c r="I5" i="3"/>
  <c r="I6" i="3"/>
  <c r="I7" i="3"/>
  <c r="I8" i="3"/>
  <c r="I9" i="3"/>
  <c r="I10" i="3"/>
  <c r="I11" i="3"/>
  <c r="I12" i="3"/>
  <c r="I13" i="3"/>
  <c r="I14" i="3"/>
  <c r="I15" i="3"/>
  <c r="I16" i="3"/>
  <c r="I17" i="3"/>
  <c r="I18" i="3"/>
  <c r="I19" i="3"/>
  <c r="I20" i="3"/>
  <c r="I21" i="3"/>
  <c r="I22" i="3"/>
  <c r="I23" i="3"/>
  <c r="I24" i="3"/>
  <c r="I25" i="3"/>
  <c r="R25" i="3" s="1"/>
  <c r="I26" i="3"/>
  <c r="I27" i="3"/>
  <c r="I28" i="3"/>
  <c r="I29" i="3"/>
  <c r="I30" i="3"/>
  <c r="I31" i="3"/>
  <c r="I32" i="3"/>
  <c r="A2" i="6"/>
  <c r="A3" i="6"/>
  <c r="A4" i="6"/>
  <c r="A5" i="6"/>
  <c r="A6" i="6"/>
  <c r="A7" i="6"/>
  <c r="A8" i="6"/>
  <c r="A9" i="6"/>
  <c r="A10" i="6"/>
  <c r="A11" i="6"/>
  <c r="A12" i="6"/>
  <c r="A13" i="6"/>
  <c r="A14" i="6"/>
  <c r="A15" i="6"/>
  <c r="A16" i="6"/>
  <c r="A17" i="6"/>
  <c r="A18" i="6"/>
  <c r="A19" i="6"/>
  <c r="A20" i="6"/>
  <c r="A21" i="6"/>
  <c r="A22" i="6"/>
  <c r="A23" i="6"/>
  <c r="A24" i="6"/>
  <c r="A25" i="6"/>
  <c r="A26" i="6"/>
  <c r="A27" i="6"/>
  <c r="A28" i="6"/>
  <c r="A29" i="6"/>
  <c r="A30" i="6"/>
  <c r="A31" i="6"/>
  <c r="A32" i="6"/>
  <c r="A33" i="6"/>
  <c r="A34" i="6"/>
  <c r="A35" i="6"/>
  <c r="A36" i="6"/>
  <c r="A37" i="6"/>
  <c r="A38" i="6"/>
  <c r="A39" i="6"/>
  <c r="A40" i="6"/>
  <c r="A41" i="6"/>
  <c r="A42" i="6"/>
  <c r="A43" i="6"/>
  <c r="A44" i="6"/>
  <c r="A45" i="6"/>
  <c r="A46" i="6"/>
  <c r="A47" i="6"/>
  <c r="A48" i="6"/>
  <c r="A49" i="6"/>
  <c r="A50" i="6"/>
  <c r="A51" i="6"/>
  <c r="A52" i="6"/>
  <c r="A53" i="6"/>
  <c r="A54" i="6"/>
  <c r="A55" i="6"/>
  <c r="A56" i="6"/>
  <c r="A57" i="6"/>
  <c r="A25" i="16"/>
  <c r="A26" i="16"/>
  <c r="A27" i="16"/>
  <c r="A28" i="16"/>
  <c r="A29" i="16"/>
  <c r="A30" i="16"/>
  <c r="A31" i="16"/>
  <c r="A24" i="16"/>
  <c r="A22" i="16"/>
  <c r="A3" i="16"/>
  <c r="A4" i="16"/>
  <c r="A5" i="16"/>
  <c r="A6" i="16"/>
  <c r="A7" i="16"/>
  <c r="A8" i="16"/>
  <c r="A9" i="16"/>
  <c r="A10" i="16"/>
  <c r="A11" i="16"/>
  <c r="A12" i="16"/>
  <c r="A13" i="16"/>
  <c r="A14" i="16"/>
  <c r="A15" i="16"/>
  <c r="A16" i="16"/>
  <c r="A17" i="16"/>
  <c r="A18" i="16"/>
  <c r="A19" i="16"/>
  <c r="A20" i="16"/>
  <c r="A21" i="16"/>
  <c r="A23" i="16"/>
  <c r="A2" i="16"/>
  <c r="D3" i="3" s="1"/>
  <c r="R2" i="3"/>
  <c r="A2" i="9"/>
  <c r="Q8" i="3" l="1"/>
  <c r="Q16" i="3"/>
  <c r="Q24" i="3"/>
  <c r="Q32" i="3"/>
  <c r="P11" i="3"/>
  <c r="P19" i="3"/>
  <c r="P27" i="3"/>
  <c r="O6" i="3"/>
  <c r="O14" i="3"/>
  <c r="O22" i="3"/>
  <c r="O30" i="3"/>
  <c r="N9" i="3"/>
  <c r="N17" i="3"/>
  <c r="N25" i="3"/>
  <c r="M8" i="3"/>
  <c r="M16" i="3"/>
  <c r="M24" i="3"/>
  <c r="M32" i="3"/>
  <c r="L11" i="3"/>
  <c r="L19" i="3"/>
  <c r="L27" i="3"/>
  <c r="K6" i="3"/>
  <c r="K14" i="3"/>
  <c r="K22" i="3"/>
  <c r="K30" i="3"/>
  <c r="J10" i="3"/>
  <c r="J18" i="3"/>
  <c r="J26" i="3"/>
  <c r="Q30" i="3"/>
  <c r="O20" i="3"/>
  <c r="M6" i="3"/>
  <c r="K4" i="3"/>
  <c r="J24" i="3"/>
  <c r="Q15" i="3"/>
  <c r="P26" i="3"/>
  <c r="N16" i="3"/>
  <c r="M31" i="3"/>
  <c r="K21" i="3"/>
  <c r="Q9" i="3"/>
  <c r="Q17" i="3"/>
  <c r="Q25" i="3"/>
  <c r="P4" i="3"/>
  <c r="P12" i="3"/>
  <c r="P20" i="3"/>
  <c r="P28" i="3"/>
  <c r="O7" i="3"/>
  <c r="O15" i="3"/>
  <c r="O23" i="3"/>
  <c r="O31" i="3"/>
  <c r="N10" i="3"/>
  <c r="N18" i="3"/>
  <c r="N26" i="3"/>
  <c r="M9" i="3"/>
  <c r="M17" i="3"/>
  <c r="L4" i="3"/>
  <c r="L12" i="3"/>
  <c r="L20" i="3"/>
  <c r="L28" i="3"/>
  <c r="K7" i="3"/>
  <c r="K15" i="3"/>
  <c r="K23" i="3"/>
  <c r="K31" i="3"/>
  <c r="J11" i="3"/>
  <c r="J19" i="3"/>
  <c r="J27" i="3"/>
  <c r="Q6" i="3"/>
  <c r="O4" i="3"/>
  <c r="N23" i="3"/>
  <c r="L17" i="3"/>
  <c r="J8" i="3"/>
  <c r="Q23" i="3"/>
  <c r="O5" i="3"/>
  <c r="N32" i="3"/>
  <c r="L26" i="3"/>
  <c r="J9" i="3"/>
  <c r="J4" i="3"/>
  <c r="Q10" i="3"/>
  <c r="Q18" i="3"/>
  <c r="Q26" i="3"/>
  <c r="P5" i="3"/>
  <c r="P13" i="3"/>
  <c r="P21" i="3"/>
  <c r="P29" i="3"/>
  <c r="O8" i="3"/>
  <c r="O16" i="3"/>
  <c r="O24" i="3"/>
  <c r="O32" i="3"/>
  <c r="N11" i="3"/>
  <c r="N19" i="3"/>
  <c r="N27" i="3"/>
  <c r="M10" i="3"/>
  <c r="M18" i="3"/>
  <c r="M26" i="3"/>
  <c r="L5" i="3"/>
  <c r="L13" i="3"/>
  <c r="L21" i="3"/>
  <c r="L29" i="3"/>
  <c r="K8" i="3"/>
  <c r="K16" i="3"/>
  <c r="K24" i="3"/>
  <c r="K32" i="3"/>
  <c r="J12" i="3"/>
  <c r="J20" i="3"/>
  <c r="J28" i="3"/>
  <c r="P17" i="3"/>
  <c r="M22" i="3"/>
  <c r="K20" i="3"/>
  <c r="Q7" i="3"/>
  <c r="O29" i="3"/>
  <c r="M23" i="3"/>
  <c r="K13" i="3"/>
  <c r="Q11" i="3"/>
  <c r="Q19" i="3"/>
  <c r="Q27" i="3"/>
  <c r="P6" i="3"/>
  <c r="P14" i="3"/>
  <c r="P22" i="3"/>
  <c r="P30" i="3"/>
  <c r="O9" i="3"/>
  <c r="O17" i="3"/>
  <c r="O25" i="3"/>
  <c r="N4" i="3"/>
  <c r="N12" i="3"/>
  <c r="N20" i="3"/>
  <c r="N28" i="3"/>
  <c r="M11" i="3"/>
  <c r="M19" i="3"/>
  <c r="M27" i="3"/>
  <c r="L6" i="3"/>
  <c r="L14" i="3"/>
  <c r="L22" i="3"/>
  <c r="L30" i="3"/>
  <c r="K9" i="3"/>
  <c r="K17" i="3"/>
  <c r="J5" i="3"/>
  <c r="J13" i="3"/>
  <c r="J21" i="3"/>
  <c r="J29" i="3"/>
  <c r="J22" i="3"/>
  <c r="J31" i="3"/>
  <c r="P9" i="3"/>
  <c r="O28" i="3"/>
  <c r="N7" i="3"/>
  <c r="M14" i="3"/>
  <c r="J16" i="3"/>
  <c r="P18" i="3"/>
  <c r="O21" i="3"/>
  <c r="M7" i="3"/>
  <c r="L10" i="3"/>
  <c r="K29" i="3"/>
  <c r="Q4" i="3"/>
  <c r="Q12" i="3"/>
  <c r="Q20" i="3"/>
  <c r="Q28" i="3"/>
  <c r="P7" i="3"/>
  <c r="P15" i="3"/>
  <c r="P23" i="3"/>
  <c r="P31" i="3"/>
  <c r="O10" i="3"/>
  <c r="O18" i="3"/>
  <c r="O26" i="3"/>
  <c r="N5" i="3"/>
  <c r="N13" i="3"/>
  <c r="N21" i="3"/>
  <c r="N29" i="3"/>
  <c r="M4" i="3"/>
  <c r="M12" i="3"/>
  <c r="M20" i="3"/>
  <c r="M28" i="3"/>
  <c r="L7" i="3"/>
  <c r="L15" i="3"/>
  <c r="L23" i="3"/>
  <c r="L31" i="3"/>
  <c r="K10" i="3"/>
  <c r="K18" i="3"/>
  <c r="K26" i="3"/>
  <c r="J6" i="3"/>
  <c r="J14" i="3"/>
  <c r="J30" i="3"/>
  <c r="Q14" i="3"/>
  <c r="P25" i="3"/>
  <c r="N31" i="3"/>
  <c r="L9" i="3"/>
  <c r="K28" i="3"/>
  <c r="P10" i="3"/>
  <c r="O13" i="3"/>
  <c r="N24" i="3"/>
  <c r="L18" i="3"/>
  <c r="J17" i="3"/>
  <c r="Q5" i="3"/>
  <c r="Q13" i="3"/>
  <c r="Q21" i="3"/>
  <c r="Q29" i="3"/>
  <c r="P8" i="3"/>
  <c r="P16" i="3"/>
  <c r="P24" i="3"/>
  <c r="P32" i="3"/>
  <c r="O11" i="3"/>
  <c r="O19" i="3"/>
  <c r="O27" i="3"/>
  <c r="N6" i="3"/>
  <c r="N14" i="3"/>
  <c r="N22" i="3"/>
  <c r="N30" i="3"/>
  <c r="M5" i="3"/>
  <c r="M13" i="3"/>
  <c r="M21" i="3"/>
  <c r="M29" i="3"/>
  <c r="L8" i="3"/>
  <c r="L16" i="3"/>
  <c r="L24" i="3"/>
  <c r="L32" i="3"/>
  <c r="K11" i="3"/>
  <c r="K19" i="3"/>
  <c r="K27" i="3"/>
  <c r="J7" i="3"/>
  <c r="J15" i="3"/>
  <c r="J23" i="3"/>
  <c r="Q22" i="3"/>
  <c r="O12" i="3"/>
  <c r="N15" i="3"/>
  <c r="M30" i="3"/>
  <c r="K12" i="3"/>
  <c r="J32" i="3"/>
  <c r="Q31" i="3"/>
  <c r="N8" i="3"/>
  <c r="M15" i="3"/>
  <c r="K5" i="3"/>
  <c r="J3" i="3"/>
  <c r="L3" i="3"/>
  <c r="P3" i="3"/>
  <c r="Q3" i="3"/>
  <c r="M3" i="3"/>
  <c r="O3" i="3"/>
  <c r="K3" i="3"/>
  <c r="R8" i="3"/>
  <c r="R16" i="3"/>
  <c r="R24" i="3"/>
  <c r="R32" i="3"/>
  <c r="R29" i="3"/>
  <c r="R31" i="3"/>
  <c r="R9" i="3"/>
  <c r="R17" i="3"/>
  <c r="R23" i="3"/>
  <c r="R10" i="3"/>
  <c r="R18" i="3"/>
  <c r="R26" i="3"/>
  <c r="R5" i="3"/>
  <c r="R11" i="3"/>
  <c r="R19" i="3"/>
  <c r="R27" i="3"/>
  <c r="R13" i="3"/>
  <c r="R4" i="3"/>
  <c r="R12" i="3"/>
  <c r="R20" i="3"/>
  <c r="R28" i="3"/>
  <c r="R21" i="3"/>
  <c r="R6" i="3"/>
  <c r="R14" i="3"/>
  <c r="R22" i="3"/>
  <c r="R30" i="3"/>
  <c r="R7" i="3"/>
  <c r="R15" i="3"/>
  <c r="E4" i="3"/>
  <c r="E6" i="3"/>
  <c r="E8" i="3"/>
  <c r="F4" i="3"/>
  <c r="F6" i="3"/>
  <c r="F8" i="3"/>
  <c r="H6" i="3"/>
  <c r="G4" i="3"/>
  <c r="G6" i="3"/>
  <c r="G8" i="3"/>
  <c r="H4" i="3"/>
  <c r="E5" i="3"/>
  <c r="E7" i="3"/>
  <c r="G5" i="3"/>
  <c r="F5" i="3"/>
  <c r="F7" i="3"/>
  <c r="G7" i="3"/>
  <c r="H5" i="3"/>
  <c r="H7" i="3"/>
  <c r="H8" i="3"/>
  <c r="E10" i="3"/>
  <c r="E12" i="3"/>
  <c r="E14" i="3"/>
  <c r="E16" i="3"/>
  <c r="E18" i="3"/>
  <c r="E20" i="3"/>
  <c r="E22" i="3"/>
  <c r="E24" i="3"/>
  <c r="E28" i="3"/>
  <c r="E32" i="3"/>
  <c r="F10" i="3"/>
  <c r="F12" i="3"/>
  <c r="F14" i="3"/>
  <c r="F16" i="3"/>
  <c r="F18" i="3"/>
  <c r="F20" i="3"/>
  <c r="F22" i="3"/>
  <c r="F24" i="3"/>
  <c r="F26" i="3"/>
  <c r="F28" i="3"/>
  <c r="F30" i="3"/>
  <c r="F32" i="3"/>
  <c r="G32" i="3"/>
  <c r="G15" i="3"/>
  <c r="G25" i="3"/>
  <c r="G10" i="3"/>
  <c r="G12" i="3"/>
  <c r="G14" i="3"/>
  <c r="G16" i="3"/>
  <c r="G18" i="3"/>
  <c r="G20" i="3"/>
  <c r="G22" i="3"/>
  <c r="G24" i="3"/>
  <c r="G26" i="3"/>
  <c r="G28" i="3"/>
  <c r="G30" i="3"/>
  <c r="G13" i="3"/>
  <c r="G23" i="3"/>
  <c r="G31" i="3"/>
  <c r="H10" i="3"/>
  <c r="H12" i="3"/>
  <c r="H14" i="3"/>
  <c r="H16" i="3"/>
  <c r="H18" i="3"/>
  <c r="H20" i="3"/>
  <c r="H22" i="3"/>
  <c r="H24" i="3"/>
  <c r="H26" i="3"/>
  <c r="H28" i="3"/>
  <c r="H30" i="3"/>
  <c r="H32" i="3"/>
  <c r="G17" i="3"/>
  <c r="G27" i="3"/>
  <c r="E9" i="3"/>
  <c r="E11" i="3"/>
  <c r="E13" i="3"/>
  <c r="E15" i="3"/>
  <c r="E17" i="3"/>
  <c r="E19" i="3"/>
  <c r="E21" i="3"/>
  <c r="E23" i="3"/>
  <c r="E25" i="3"/>
  <c r="E27" i="3"/>
  <c r="E29" i="3"/>
  <c r="E31" i="3"/>
  <c r="G19" i="3"/>
  <c r="G29" i="3"/>
  <c r="F9" i="3"/>
  <c r="F11" i="3"/>
  <c r="F13" i="3"/>
  <c r="F15" i="3"/>
  <c r="F17" i="3"/>
  <c r="F19" i="3"/>
  <c r="F21" i="3"/>
  <c r="F23" i="3"/>
  <c r="F25" i="3"/>
  <c r="F27" i="3"/>
  <c r="F29" i="3"/>
  <c r="F31" i="3"/>
  <c r="G9" i="3"/>
  <c r="G11" i="3"/>
  <c r="G21" i="3"/>
  <c r="H9" i="3"/>
  <c r="H11" i="3"/>
  <c r="H13" i="3"/>
  <c r="H15" i="3"/>
  <c r="H17" i="3"/>
  <c r="H19" i="3"/>
  <c r="H21" i="3"/>
  <c r="H23" i="3"/>
  <c r="H25" i="3"/>
  <c r="H27" i="3"/>
  <c r="H29" i="3"/>
  <c r="H31" i="3"/>
  <c r="E26" i="3"/>
  <c r="E30" i="3"/>
  <c r="H3" i="3"/>
  <c r="F3" i="3"/>
  <c r="E3" i="3"/>
  <c r="G3" i="3"/>
  <c r="D23" i="3"/>
  <c r="R3" i="3"/>
  <c r="D18" i="3"/>
  <c r="D25" i="3"/>
  <c r="D17" i="3"/>
  <c r="D26" i="3"/>
  <c r="D32" i="3"/>
  <c r="D24" i="3"/>
  <c r="D31" i="3"/>
  <c r="D30" i="3"/>
  <c r="D22" i="3"/>
  <c r="D16" i="3"/>
  <c r="D29" i="3"/>
  <c r="D21" i="3"/>
  <c r="D28" i="3"/>
  <c r="D20" i="3"/>
  <c r="D27" i="3"/>
  <c r="D19" i="3"/>
  <c r="D4" i="3"/>
  <c r="D10" i="3"/>
  <c r="D8" i="3"/>
  <c r="D9" i="3"/>
  <c r="D15" i="3"/>
  <c r="D7" i="3"/>
  <c r="D14" i="3"/>
  <c r="D6" i="3"/>
  <c r="D13" i="3"/>
  <c r="D5" i="3"/>
  <c r="D12" i="3"/>
  <c r="D11" i="3"/>
  <c r="S4" i="3" l="1" a="1"/>
  <c r="S4" i="3" s="1"/>
  <c r="T4" i="3" s="1"/>
  <c r="S15" i="3" a="1"/>
  <c r="S15" i="3" s="1"/>
  <c r="T15" i="3" s="1"/>
  <c r="S20" i="3" a="1"/>
  <c r="S20" i="3" s="1"/>
  <c r="S32" i="3" a="1"/>
  <c r="S32" i="3" s="1"/>
  <c r="T32" i="3" s="1"/>
  <c r="S25" i="3" a="1"/>
  <c r="S25" i="3" s="1"/>
  <c r="T25" i="3" s="1"/>
  <c r="S7" i="3" a="1"/>
  <c r="S7" i="3" s="1"/>
  <c r="T7" i="3" s="1"/>
  <c r="S12" i="3" a="1"/>
  <c r="S12" i="3" s="1"/>
  <c r="T12" i="3" s="1"/>
  <c r="S18" i="3" a="1"/>
  <c r="S18" i="3" s="1"/>
  <c r="T18" i="3" s="1"/>
  <c r="S24" i="3" a="1"/>
  <c r="S24" i="3" s="1"/>
  <c r="T24" i="3" s="1"/>
  <c r="S10" i="3" a="1"/>
  <c r="S10" i="3" s="1"/>
  <c r="T10" i="3" s="1"/>
  <c r="S16" i="3" a="1"/>
  <c r="S16" i="3" s="1"/>
  <c r="T16" i="3" s="1"/>
  <c r="S22" i="3" a="1"/>
  <c r="S22" i="3" s="1"/>
  <c r="T22" i="3" s="1"/>
  <c r="S13" i="3" a="1"/>
  <c r="S13" i="3" s="1"/>
  <c r="T13" i="3" s="1"/>
  <c r="S23" i="3" a="1"/>
  <c r="S23" i="3" s="1"/>
  <c r="T23" i="3" s="1"/>
  <c r="S8" i="3" a="1"/>
  <c r="S8" i="3" s="1"/>
  <c r="T8" i="3" s="1"/>
  <c r="S14" i="3" a="1"/>
  <c r="S14" i="3" s="1"/>
  <c r="T14" i="3" s="1"/>
  <c r="S17" i="3" a="1"/>
  <c r="S17" i="3" s="1"/>
  <c r="T17" i="3" s="1"/>
  <c r="S6" i="3" a="1"/>
  <c r="S6" i="3" s="1"/>
  <c r="T6" i="3" s="1"/>
  <c r="S19" i="3" a="1"/>
  <c r="S19" i="3" s="1"/>
  <c r="T19" i="3" s="1"/>
  <c r="S9" i="3" a="1"/>
  <c r="S9" i="3" s="1"/>
  <c r="T9" i="3" s="1"/>
  <c r="T20" i="3"/>
  <c r="S3" i="3" a="1"/>
  <c r="S3" i="3" s="1"/>
  <c r="T3" i="3" s="1"/>
  <c r="S21" i="3" a="1"/>
  <c r="S21" i="3" s="1"/>
  <c r="T21" i="3" s="1"/>
  <c r="S11" i="3" a="1"/>
  <c r="S11" i="3" s="1"/>
  <c r="T11" i="3" s="1"/>
  <c r="S5" i="3" a="1"/>
  <c r="S5" i="3" s="1"/>
  <c r="T5" i="3" s="1"/>
  <c r="S30" i="3" a="1"/>
  <c r="S30" i="3" s="1"/>
  <c r="T30" i="3" s="1"/>
  <c r="S26" i="3" a="1"/>
  <c r="S26" i="3" s="1"/>
  <c r="T26" i="3" s="1"/>
  <c r="S27" i="3" a="1"/>
  <c r="S27" i="3" s="1"/>
  <c r="T27" i="3" s="1"/>
  <c r="S31" i="3" a="1"/>
  <c r="S31" i="3" s="1"/>
  <c r="T31" i="3" s="1"/>
  <c r="S28" i="3" a="1"/>
  <c r="S28" i="3" s="1"/>
  <c r="T28" i="3" s="1"/>
  <c r="S29" i="3" a="1"/>
  <c r="S29" i="3" s="1"/>
  <c r="T29"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tc={BCC4B53B-380E-4D1C-B5A2-6174AAF1D869}</author>
    <author>tc={217E767C-547C-4A22-A57A-23080417F141}</author>
  </authors>
  <commentList>
    <comment ref="E2" authorId="0" shapeId="0" xr:uid="{BCC4B53B-380E-4D1C-B5A2-6174AAF1D869}">
      <text>
        <t>[Threaded comment]
Your version of Excel allows you to read this threaded comment; however, any edits to it will get removed if the file is opened in a newer version of Excel. Learn more: https://go.microsoft.com/fwlink/?linkid=870924
Comment:
    Needs to be manually updated by user. If there are more than 4 underlying indices, please expand the file accordingly.</t>
      </text>
    </comment>
    <comment ref="C3" authorId="1" shapeId="0" xr:uid="{217E767C-547C-4A22-A57A-23080417F141}">
      <text>
        <t>[Threaded comment]
Your version of Excel allows you to read this threaded comment; however, any edits to it will get removed if the file is opened in a newer version of Excel. Learn more: https://go.microsoft.com/fwlink/?linkid=870924
Comment:
    Needs to be manually updated by user. Please keep the same Date format.</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tc={68C3B3F0-60AA-4A12-8C0B-0AE7C378A972}</author>
  </authors>
  <commentList>
    <comment ref="B1" authorId="0" shapeId="0" xr:uid="{68C3B3F0-60AA-4A12-8C0B-0AE7C378A972}">
      <text>
        <t>[Threaded comment]
Your version of Excel allows you to read this threaded comment; however, any edits to it will get removed if the file is opened in a newer version of Excel. Learn more: https://go.microsoft.com/fwlink/?linkid=870924
Comment:
    Please paste the .SDL File starting on Cell B1.</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tc={44669AEE-2E66-461E-A6D9-658C28774927}</author>
  </authors>
  <commentList>
    <comment ref="B1" authorId="0" shapeId="0" xr:uid="{44669AEE-2E66-461E-A6D9-658C28774927}">
      <text>
        <t>[Threaded comment]
Your version of Excel allows you to read this threaded comment; however, any edits to it will get removed if the file is opened in a newer version of Excel. Learn more: https://go.microsoft.com/fwlink/?linkid=870924
Comment:
    Please paste the .SDCL File starting on Cell B1.</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tc={525A98F7-E7E5-49BB-B408-2F23831DA7C6}</author>
  </authors>
  <commentList>
    <comment ref="B1" authorId="0" shapeId="0" xr:uid="{525A98F7-E7E5-49BB-B408-2F23831DA7C6}">
      <text>
        <t>[Threaded comment]
Your version of Excel allows you to read this threaded comment; however, any edits to it will get removed if the file is opened in a newer version of Excel. Learn more: https://go.microsoft.com/fwlink/?linkid=870924
Comment:
    Please paste the .SDL File starting on Cell B1.</t>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tc={FBD43E6C-5953-4807-BEF2-11DC34071DBA}</author>
  </authors>
  <commentList>
    <comment ref="B1" authorId="0" shapeId="0" xr:uid="{FBD43E6C-5953-4807-BEF2-11DC34071DBA}">
      <text>
        <t>[Threaded comment]
Your version of Excel allows you to read this threaded comment; however, any edits to it will get removed if the file is opened in a newer version of Excel. Learn more: https://go.microsoft.com/fwlink/?linkid=870924
Comment:
    Please paste the .SDCL File starting on Cell B1.</t>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tc={FDDF64B7-8034-4874-960D-41A09268D86F}</author>
    <author>tc={76A93EA2-A004-4833-99CD-1A6C186C4393}</author>
  </authors>
  <commentList>
    <comment ref="A2" authorId="0" shapeId="0" xr:uid="{FDDF64B7-8034-4874-960D-41A09268D86F}">
      <text>
        <t>[Threaded comment]
Your version of Excel allows you to read this threaded comment; however, any edits to it will get removed if the file is opened in a newer version of Excel. Learn more: https://go.microsoft.com/fwlink/?linkid=870924
Comment:
    Needs to be manually updated by user. Please keep the same Date format.</t>
      </text>
    </comment>
    <comment ref="B2" authorId="1" shapeId="0" xr:uid="{76A93EA2-A004-4833-99CD-1A6C186C4393}">
      <text>
        <t>[Threaded comment]
Your version of Excel allows you to read this threaded comment; however, any edits to it will get removed if the file is opened in a newer version of Excel. Learn more: https://go.microsoft.com/fwlink/?linkid=870924
Comment:
    Needs to be manually updated by user. Please keep the same Date format.</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<sst xmlns="http://schemas.openxmlformats.org/spreadsheetml/2006/main" count="1190" uniqueCount="76">
  <si>
    <t>INDEX NAME</t>
  </si>
  <si>
    <t>INDEX CODE</t>
  </si>
  <si>
    <t>INDEX KEY</t>
  </si>
  <si>
    <t>CHANGE</t>
  </si>
  <si>
    <t>DATE OF INDEX</t>
  </si>
  <si>
    <t>GICS CODE</t>
  </si>
  <si>
    <t>ISO CODE</t>
  </si>
  <si>
    <t>INDEX VALUE</t>
  </si>
  <si>
    <t>CLOSE MARKET CAP</t>
  </si>
  <si>
    <t>CLOSE DIVISOR</t>
  </si>
  <si>
    <t>CLOSE COUNT</t>
  </si>
  <si>
    <t>DAILY RETURN</t>
  </si>
  <si>
    <t>INDEX DIVIDEND</t>
  </si>
  <si>
    <t>ADJ MARKET CAP</t>
  </si>
  <si>
    <t>ADJ DIVISOR</t>
  </si>
  <si>
    <t>ADJ COUNT</t>
  </si>
  <si>
    <t>INDEX_NAME</t>
  </si>
  <si>
    <t>INDEX_CODE</t>
  </si>
  <si>
    <t>INDEX_DATE</t>
  </si>
  <si>
    <t>CLOSE_INDEX_VALUE</t>
  </si>
  <si>
    <t>COMPONENT NAME</t>
  </si>
  <si>
    <t>COMPONENT CODE</t>
  </si>
  <si>
    <t>COMPONENT KEY</t>
  </si>
  <si>
    <t>COMPONENT ISO CODE</t>
  </si>
  <si>
    <t>COMPONENT VALUE</t>
  </si>
  <si>
    <t xml:space="preserve">DAILY RETURN </t>
  </si>
  <si>
    <t>WEIGHT</t>
  </si>
  <si>
    <t>ADJ WEIGHT</t>
  </si>
  <si>
    <t>FUTURE REBALANCE DATE</t>
  </si>
  <si>
    <t>FUTURE REBALANCE WEIGHT</t>
  </si>
  <si>
    <t>MATCH</t>
  </si>
  <si>
    <t>File Objective</t>
  </si>
  <si>
    <t>General Instructions</t>
  </si>
  <si>
    <t>Methodology Book</t>
  </si>
  <si>
    <t xml:space="preserve">Index Mathematics Methodology </t>
  </si>
  <si>
    <t>Dates</t>
  </si>
  <si>
    <t>Daily Inputs</t>
  </si>
  <si>
    <t>Index Levels File (.SDL)</t>
  </si>
  <si>
    <t xml:space="preserve">Multi-Date </t>
  </si>
  <si>
    <t>Spreadsheet Specifics</t>
  </si>
  <si>
    <t>Weighted Return - Periodic Rebalancing</t>
  </si>
  <si>
    <t xml:space="preserve">On this spreadsheet you will be able to replicate and match, Daily Index Levels and Returns published via our Index Levels File (.SDL)  for Weighted Return Indices that are rebalanced on a Periodic basis, according to it´s indivudal Index Methodology. </t>
  </si>
  <si>
    <t>KEY</t>
  </si>
  <si>
    <t>Rebalance Effective Date</t>
  </si>
  <si>
    <t>Rebalance Date</t>
  </si>
  <si>
    <t>S&amp;P Index of Indices Price Return</t>
  </si>
  <si>
    <t>SP-IoI-PR</t>
  </si>
  <si>
    <t>Currency Code</t>
  </si>
  <si>
    <t>SP-IoI-PR-IndexKey</t>
  </si>
  <si>
    <t>SPCodePR-1</t>
  </si>
  <si>
    <t>S&amp;P Underlying Index PR -  1</t>
  </si>
  <si>
    <t>S&amp;P Underlying Index PR -  2</t>
  </si>
  <si>
    <t>SPCodePR-2</t>
  </si>
  <si>
    <t>S&amp;P Underlying Index PR -  3</t>
  </si>
  <si>
    <t>SPCodePR-3</t>
  </si>
  <si>
    <t>S&amp;P Underlying Index PR -  4</t>
  </si>
  <si>
    <t>SPCodePR-4</t>
  </si>
  <si>
    <t>SP-UnderlyingIndexKeyPR -1</t>
  </si>
  <si>
    <t>SP-UnderlyingIndexKeyPR -2</t>
  </si>
  <si>
    <t>SP-UnderlyingIndexKeyPR -3</t>
  </si>
  <si>
    <t>SP-UnderlyingIndexKeyPR -4</t>
  </si>
  <si>
    <t>Please fill in the Input Tab Files (highlighted with gray on this same file) with the corresponding files indicated on Daily Inputs.</t>
  </si>
  <si>
    <t xml:space="preserve">Once all data inputs are provided, please refer to Tab No.2 Daily Calculation. Cells highlighted with gray, need be manually updated. </t>
  </si>
  <si>
    <t xml:space="preserve">For further reference and mapping to our official documentation steps and processes, please refer to the corresponding Calculation guidance on Index Mathematics Methodology </t>
  </si>
  <si>
    <t>Replication Model</t>
  </si>
  <si>
    <r>
      <t xml:space="preserve">A Weighted Return Index, combine the returns of two or more underlying indices using a specified set of weighting rules to create a new unique index return series and might also be referred to as an “Index of Indices”. Weighted Return indices may include a cash component which for the purposes of these indices is treated as an underlying index. This file is provided for indices that follow a daily rebalance approach and </t>
    </r>
    <r>
      <rPr>
        <b/>
        <sz val="11"/>
        <rFont val="Arial"/>
        <family val="2"/>
      </rPr>
      <t>where Cash component and Interest Return are not included</t>
    </r>
    <r>
      <rPr>
        <sz val="11"/>
        <rFont val="Arial"/>
        <family val="2"/>
      </rPr>
      <t>.</t>
    </r>
  </si>
  <si>
    <t>The reference date that should be used for the weight and value of component index on the previous rebalancing date should be manually populated in the model, based on Rebalancing Guidance in the corresponding Index Methodology and it should remain static in daily calculations until the next rebalancing</t>
  </si>
  <si>
    <t>In case you would like to use this file for multi rebalancing dates, please complete the Rebalance Relation Tab for previous - upcoming rebalances relation, based on Rebalancing Guidance in the corresponding Index Methodology. Automatically, column H on each replication tab will automatically populate the rebalance date that should be used for index calculation on a daily basis, kindly make sure to have all the corresponding data on rebalance tabs.</t>
  </si>
  <si>
    <t>Index Constituent Levels File (.SDCL)</t>
  </si>
  <si>
    <t>Rebalance Date - Daily values up to date</t>
  </si>
  <si>
    <r>
      <t xml:space="preserve">Please make sure to update Tab: Daily IoI Calculation: Row 1, Columns E to H with the corresponding Index Code for </t>
    </r>
    <r>
      <rPr>
        <b/>
        <sz val="11"/>
        <rFont val="Arial"/>
        <family val="2"/>
      </rPr>
      <t>all of the underlying indices</t>
    </r>
    <r>
      <rPr>
        <sz val="11"/>
        <rFont val="Arial"/>
        <family val="2"/>
      </rPr>
      <t>. If the Weighted Return Index has more than 4 underlying indices, kindly make sure to add the required columns to account for Underlying Index Level on day T and Underlying Index Weight and Levels on rebalance reference date (Flagged with Gray on Daily IoI Calculation tab).</t>
    </r>
  </si>
  <si>
    <t xml:space="preserve">For an index that uses a Periodic Rebalancing Weighted Return Methodology, Index Level and Weight for the Underlying Indices as of previous rebalancing date r are key components in order for calculation model to match with the official closing values provided through our official End Of Day Levels, on a daily basis. Please make sure that .SDCL and .SDL Files as of Rebalance Effective Date for the Weighted Return Index, are added on SDL-Rebalance  and SDCL - Rebalance Tab. </t>
  </si>
  <si>
    <t>Level Calculation</t>
  </si>
  <si>
    <t xml:space="preserve">Calc example intended for internal use only. Not to be distributed to other parties. </t>
  </si>
  <si>
    <t>General Disclaimer</t>
  </si>
  <si>
    <t>© 2022 S&amp;P Dow Jones Indices. All rights reserved. S&amp;P, S&amp;P 500, S&amp;P 500 LOW VOLATILITY INDEX, S&amp;P 100, S&amp;P COMPOSITE 1500, S&amp;P 400, S&amp;P MIDCAP 400, S&amp;P 600, S&amp;P SMALLCAP 600, S&amp;P GIVI, GLOBAL TITANS, DIVIDEND ARISTOCRATS, S&amp;P TARGET DATE INDICES, S&amp;P PRISM, S&amp;P STRIDE, GICS, SPIVA, SPDR and INDEXOLOGY are registered trademarks of S&amp;P Global, Inc. (“S&amp;P Global”) or its affiliates. DOW JONES, DJ, DJIA, THE DOW and DOW JONES INDUSTRIAL AVERAGE are registered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
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Credit-related information and other analyses, including ratings, research and valuations are generally provided by licensors and/or affiliates of S&amp;P Dow Jones Indices, including but not limited to S&amp;P Global’s other divisions such as S&amp;P Global Market Intelligence. Any credit-related information and other related analyses and statements in the Content are statements of opinion as of the date they are expressed and not statements of fact. Any opinion, analyses and rating acknowledgement decisions are not recommendations to purchase, hold, or sell any securities or to make any investment decisions, and do not address the suitability of any security. S&amp;P Dow Jones Indices does not assume any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Dow Jones Indices LLC does not act as a fiduciary or an investment advisor. While S&amp;P Dow Jones Indices has obtained information from sources they believe to be reliable, S&amp;P Dow Jones Indices does not perform an audit or undertake any duty of due diligence or independent verification of any information it receives.
To the extent that regulatory authorities allow a rating agency to acknowledge in one jurisdiction a rating issued in another jurisdiction for certain regulatory purposes, S&amp;P Global Ratings reserves the right to assign, withdraw or suspend such acknowledgement at any time and in its sole discretion. S&amp;P Dow Jones Indices, including S&amp;P Global Ratings, disclaim any duty whatsoever arising out of the assignment, withdrawal or suspension of an acknowledgement as well as any liability for any damage alleged to have been suffered on account thereof. Affiliates of S&amp;P Dow Jones Indices LLC, including S&amp;P Global Ratings, may receive compensation for its ratings and certain credit-related analyses, normally from issuers or underwriters of securities or from obligors. Such affiliates of S&amp;P Dow Jones Indices LLC, including S&amp;P Global Ratings, reserve the right to disseminate its opinions and analyses. Public ratings and analyses from S&amp;P Global Ratings are made available on its Web sites, www.standardandpoors.com (free of charge), and www.ratingsdirect.com and www.globalcreditportal.com (subscription), and may be distributed through other means, including via S&amp;P Global Ratings publications and third-party redistributors. Additional information about our ratings fees is available at www.standardandpoors.com/usratingsfees.
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
The Global Industry Classification Standard (GICS®) was developed by and is the exclusive property and a trademark of S&amp;P and MSCI.  Neither MSCI, S&amp;P nor any other party involved in making or compiling any GICS classifications makes any express or implied warranties or representations with respect to such standard or classification (or the results to be obtained by the use thereof), and all such parties hereby expressly disclaim all warranties of originality, accuracy, completeness, merchantability or fitness for a particular purpose with respect to any of such standard or classification.  Without limiting any of the foregoing, in no event shall MSCI, S&amp;P, any of their affiliates or any third party involved in making or compiling any GICS classifications have any liability for any direct, indirect, special, punitive, consequential or any other damages (including lost profits) even if notified of the possibility of such damages.
ASX, ALL ORDINARIES are trademarks of ASX Operations Pty Ltd. and have been licensed for use by S&amp;P Dow Jones Indices.
B3 is a trademark of B3 S.A. - Brasil, Bolsa, Balcão and has been licensed for use by S&amp;P Dow Jones Indices.
CLX, IGPA, IPSA, BOLSA DE SANTIAGO, BOLSA DE COMERCIO DE SANTIAGO, BOLSA DE COMERCIO DE SANTIAGO BOLSA ELECTR6NICA, BOLSA DE COMERCIO SANTIAGO -CHILE, BOLSA DE VALORES DE SANTIAGO, BOLSA NACIONAL DE COMERCIO, BOLSA OFF SHORE, BOLSA DE COMERCIO DE SANTIAGO, BOLSA DE VALORES, SANTIAGO STOCK EXCHANGE are trademarks of Bolsa de Comercio de Santiago and have been licensed for use by S&amp;P Dow Jones Indices.
BMV is a trademark of Bolsa Mexicana de Valores, S.A.B. de C.V. and has been licensed for use by S&amp;P Dow Jones Indices.
BNY Mellon is a trademark of The Bank of New York Mellon Corporation and has been licensed for use by S&amp;P Dow Jones Indices.
Brookfield Redding, Inc. and/or its affiliates (including but not limited to Brookfield Asset Management Inc., collectively “Co-Publisher”) own certain intellectual property rights with respect to the Dow Jones Brookfield Infrastructure Indexes, which rights have been licensed to S&amp;P for use.
BVL is a trademark of Bolsa de Valores de Lima S.A. and has been licensed for use by S&amp;P Dow Jones Indices.
BYMA is a trademark of Bolsas y Mercados Argentinos S.A. and has been licensed for use by S&amp;P Dow Jones Indices.
CASE-SHILLER is a registered trademark of CoreLogic Case-Shiller, LLC and has been licensed for use by S&amp;P Dow Jones Indices.
CSE is a trademark of Colombo Stock Exchange and has been licensed for use by S&amp;P Dow Jones Indices.
DRUCKER INSTITUTE is a trademark of Claremont Graduate University and has been licensed for use by S&amp;P Dow Jones Indices.
EGX is a trademark of The Egyptian Exchange and has been licensed for use by S&amp;P Dow Jones Indices.
EXPERIAN is a trademark of Experian Information Services Inc. and has been licensed for use by S&amp;P Dow Jones Indices.
FEAS is a trademark of the Federation of Euro-Asian Stock Exchanges and has been licensed for use by S&amp;P Dow Jones Indices.
FMDQ is a trademark of FMDQ OTC Securities Exchange and has been licensed for use by S&amp;P Dow Jones Indices.
GSCI is a registered trademark of The Goldman Sachs Group, Inc. (“Goldman”) and has been licensed for use by S&amp;P Dow Jones Indices. The S&amp;P GSCI index is not created, owned, endorsed, sponsored, sold or promoted by Goldman or its affiliates and Goldman bears no liability with respect to such index or data related thereto. Goldman provides no guarantee as to the accuracy and/or the completeness of the S&amp;P GSCI index or any data related thereto.
HAREL is a trademark of Harel Insurance Investments and Financial Services Ltd. and has been licensed for use by S&amp;P Dow Jones Indices.
HAWKAMAH is a trademark of Hawkamah LLC and has been licensed for use by S&amp;P Dow Jones Indices.
HKEx is a trademark of HKEx Information Services Limited and has been licensed for use by S&amp;P Dow Jones Indices.
IFCI and IFCG are trademarks of International Finance Corporation and have been licensed for use by S&amp;P Dow Jones Indices.
ISDA is a trademark of the International Swaps &amp; Derivatives Association, Inc. and has been licensed for use by S&amp;P Dow Jones Indices.
JPX is a trademark of Japan Exchange Group, Inc. and has been licensed for use by S&amp;P Dow Jones Indices.
KENSHO is a trademark of Kensho Technologies, LLC and has been licensed for use by S&amp;P Dow Jones Indices.
KRX and KOSPI are trademarks of The Korea Exchange and have been licensed for use by S&amp;P Dow Jones Indices.
LINKUP is a trademark of JobDig, Inc. and has been licensed for use by S&amp;P Dow Jones Indices.
LSTA is a trademark of Loan Syndications and Trading Association, Inc. and has been licensed for use by S&amp;P Dow Jones Indices.
MARKETAXXESS is a trademark of MarketAxxess Corporation and has been licensed for use by S&amp;P Dow Jones Indices.
MERVAL is a trademark of Bolsas y Mercados Argentinos S.A. and has been licensed for use by S&amp;P Dow Jones Indices.
In countries within the global territory other than Chile, MILA is a trademark of Balsa de Valores de Colombia, S.A, Balsa de Valores de Lima and Bolsa de Comercio de Santiago. In Chile, MILA is a trademark of Bolsa de Comercio de Santiago and Deposito Central de Valores. This mark has been licensed for use by S&amp;P Dow Jones Indices.
NZX is a trademark of NZX Limited and have been licensed for use by S&amp;P Dow Jones Indices.
S&amp;P Global, provides the data that powers the globally recognized Dow Jones Sustainability Indices, S&amp;P 500 ESG Index, and others in the S&amp;P ESG Index Series. Each year, S&amp;P Global conducts the Corporate Sustainability Assessment, an ESG analysis of over 7,300 companies. The CSA has produced one of the world’s most comprehensive databases of financially material sustainability information, and serves as the basis for the scores that govern S&amp;P DJI ESG indices.
TAIFEX is a trademark of Taiwan Futures Exchange and has been licensed for use by S&amp;P Dow Jones Indices.
TOPIX is a trademark of Tokyo Stock Exchange and has been licensed for use by S&amp;P Dow Jones Indices.
TSX is a trademark of TSX, Inc. and has been licensed for use by S&amp;P Dow Jones Indices.
TWITTER is a trademark of Twitter, Inc. and has been licensed for use by S&amp;P Dow Jones Indices.
VALMER is a trademark of Valuacion Operativa y Referencias de Mercado S.A. de C.V. and has been licensed for use by S&amp;P Dow Jones Indices
VIX and Cboe are registered trademarks of Cboe Exchange, Inc. and have been licensed for use by S&amp;P Dow Jones Indices.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</si>
</sst>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00000_);_(* \(#,##0.00000\);_(* &quot;-&quot;??_);_(@_)"/>
    <numFmt numFmtId="165" formatCode="_(* #,##0.000000_);_(* \(#,##0.000000\);_(* &quot;-&quot;??_);_(@_)"/>
    <numFmt numFmtId="166" formatCode="_(* #,##0.000000000_);_(* \(#,##0.000000000\);_(* &quot;-&quot;??_);_(@_)"/>
  </numFmts>
  <fonts count="14"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1"/>
      <name val="Arial"/>
      <family val="2"/>
    </font>
    <font>
      <b/>
      <sz val="16"/>
      <color theme="1"/>
      <name val="Arial"/>
      <family val="2"/>
    </font>
    <font>
      <b/>
      <i/>
      <sz val="11"/>
      <name val="Arial"/>
      <family val="2"/>
    </font>
    <font>
      <u/>
      <sz val="11"/>
      <color theme="10"/>
      <name val="Arial"/>
      <family val="2"/>
    </font>
    <font>
      <b/>
      <sz val="11"/>
      <name val="Arial"/>
      <family val="2"/>
    </font>
    <font>
      <b/>
      <i/>
      <sz val="11"/>
      <color rgb="FFC00000"/>
      <name val="Arial"/>
      <family val="2"/>
    </font>
    <font>
      <b/>
      <sz val="10"/>
      <color theme="1"/>
      <name val="Arial"/>
      <family val="2"/>
    </font>
    <font>
      <sz val="10"/>
      <color theme="1"/>
      <name val="Arial"/>
      <family val="2"/>
    </font>
    <font>
      <sz val="8"/>
      <name val="Calibri"/>
      <family val="2"/>
      <scheme val="minor"/>
    </font>
    <font>
      <b/>
      <sz val="10"/>
      <color rgb="FF0A0A0A"/>
      <name val="Arial"/>
      <family val="2"/>
    </font>
  </fonts>
  <fills count="7">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theme="3" tint="0.79998168889431442"/>
        <bgColor indexed="64"/>
      </patternFill>
    </fill>
    <fill>
      <patternFill patternType="solid">
        <fgColor rgb="FFFFFF00"/>
        <bgColor indexed="64"/>
      </patternFill>
    </fill>
  </fills>
  <borders count="18">
    <border>
      <left/>
      <right/>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style="medium">
        <color indexed="64"/>
      </right>
      <top/>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6">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0"/>
    <xf numFmtId="0" fontId="1" fillId="0" borderId="0"/>
    <xf numFmtId="0" fontId="1" fillId="0" borderId="0"/>
  </cellStyleXfs>
  <cellXfs count="69">
    <xf numFmtId="0" fontId="0" fillId="0" borderId="0" xfId="0"/>
    <xf numFmtId="0" fontId="4" fillId="2" borderId="0" xfId="3" applyFont="1" applyFill="1" applyAlignment="1">
      <alignment horizontal="left" vertical="center"/>
    </xf>
    <xf numFmtId="0" fontId="4" fillId="0" borderId="0" xfId="3" applyFont="1" applyAlignment="1">
      <alignment horizontal="left" vertical="center"/>
    </xf>
    <xf numFmtId="0" fontId="7" fillId="0" borderId="8" xfId="2" applyFont="1" applyBorder="1" applyAlignment="1">
      <alignment horizontal="left" vertical="center"/>
    </xf>
    <xf numFmtId="0" fontId="8" fillId="0" borderId="8" xfId="3" applyFont="1" applyBorder="1" applyAlignment="1">
      <alignment horizontal="left" vertical="center"/>
    </xf>
    <xf numFmtId="0" fontId="4" fillId="2" borderId="8" xfId="3" applyFont="1" applyFill="1" applyBorder="1" applyAlignment="1">
      <alignment horizontal="left" vertical="center"/>
    </xf>
    <xf numFmtId="0" fontId="4" fillId="0" borderId="8" xfId="3" applyFont="1" applyBorder="1" applyAlignment="1">
      <alignment horizontal="left" vertical="center"/>
    </xf>
    <xf numFmtId="0" fontId="11" fillId="0" borderId="0" xfId="0" applyFont="1" applyFill="1" applyBorder="1" applyAlignment="1">
      <alignment horizontal="left" vertical="center"/>
    </xf>
    <xf numFmtId="164" fontId="11" fillId="0" borderId="0" xfId="1" applyNumberFormat="1" applyFont="1" applyFill="1" applyBorder="1" applyAlignment="1">
      <alignment horizontal="left" vertical="center"/>
    </xf>
    <xf numFmtId="43" fontId="11" fillId="0" borderId="0" xfId="1" applyFont="1" applyFill="1" applyBorder="1" applyAlignment="1">
      <alignment horizontal="left" vertical="center"/>
    </xf>
    <xf numFmtId="166" fontId="11" fillId="0" borderId="0" xfId="1" applyNumberFormat="1" applyFont="1" applyFill="1" applyBorder="1" applyAlignment="1">
      <alignment horizontal="left" vertical="center"/>
    </xf>
    <xf numFmtId="0" fontId="10" fillId="0" borderId="4" xfId="0" applyFont="1" applyFill="1" applyBorder="1" applyAlignment="1">
      <alignment horizontal="left"/>
    </xf>
    <xf numFmtId="164" fontId="10" fillId="0" borderId="6" xfId="1" applyNumberFormat="1" applyFont="1" applyFill="1" applyBorder="1" applyAlignment="1">
      <alignment horizontal="left" vertical="center"/>
    </xf>
    <xf numFmtId="0" fontId="11" fillId="0" borderId="0" xfId="0" applyFont="1" applyFill="1" applyAlignment="1">
      <alignment horizontal="left"/>
    </xf>
    <xf numFmtId="164" fontId="11" fillId="0" borderId="2" xfId="1" applyNumberFormat="1" applyFont="1" applyFill="1" applyBorder="1" applyAlignment="1">
      <alignment horizontal="left"/>
    </xf>
    <xf numFmtId="164" fontId="11" fillId="0" borderId="0" xfId="1" applyNumberFormat="1" applyFont="1" applyFill="1" applyBorder="1" applyAlignment="1">
      <alignment horizontal="left"/>
    </xf>
    <xf numFmtId="0" fontId="11" fillId="0" borderId="0" xfId="0" applyFont="1" applyFill="1" applyBorder="1" applyAlignment="1">
      <alignment horizontal="left"/>
    </xf>
    <xf numFmtId="164" fontId="11" fillId="0" borderId="0" xfId="1" applyNumberFormat="1" applyFont="1" applyFill="1" applyAlignment="1">
      <alignment horizontal="left"/>
    </xf>
    <xf numFmtId="165" fontId="11" fillId="0" borderId="0" xfId="1" applyNumberFormat="1" applyFont="1" applyFill="1" applyAlignment="1">
      <alignment horizontal="left"/>
    </xf>
    <xf numFmtId="0" fontId="11" fillId="0" borderId="1" xfId="0" applyFont="1" applyFill="1" applyBorder="1" applyAlignment="1">
      <alignment horizontal="left" vertical="center"/>
    </xf>
    <xf numFmtId="164" fontId="11" fillId="0" borderId="1" xfId="1" applyNumberFormat="1" applyFont="1" applyFill="1" applyBorder="1" applyAlignment="1">
      <alignment horizontal="left" vertical="center"/>
    </xf>
    <xf numFmtId="43" fontId="11" fillId="0" borderId="1" xfId="1" applyFont="1" applyFill="1" applyBorder="1" applyAlignment="1">
      <alignment horizontal="left" vertical="center"/>
    </xf>
    <xf numFmtId="166" fontId="11" fillId="0" borderId="1" xfId="1" applyNumberFormat="1" applyFont="1" applyFill="1" applyBorder="1" applyAlignment="1">
      <alignment horizontal="left" vertical="center"/>
    </xf>
    <xf numFmtId="0" fontId="11" fillId="0" borderId="0" xfId="0" applyFont="1" applyAlignment="1">
      <alignment horizontal="left" vertical="center"/>
    </xf>
    <xf numFmtId="0" fontId="11" fillId="0" borderId="1" xfId="0" applyFont="1" applyBorder="1" applyAlignment="1">
      <alignment horizontal="left" vertical="center"/>
    </xf>
    <xf numFmtId="0" fontId="11" fillId="0" borderId="0" xfId="0" applyFont="1" applyFill="1" applyAlignment="1">
      <alignment horizontal="left" vertical="center"/>
    </xf>
    <xf numFmtId="0" fontId="6" fillId="2" borderId="8" xfId="3" applyFont="1" applyFill="1" applyBorder="1" applyAlignment="1">
      <alignment horizontal="left" vertical="center"/>
    </xf>
    <xf numFmtId="0" fontId="5" fillId="2" borderId="0" xfId="0" applyFont="1" applyFill="1" applyAlignment="1">
      <alignment horizontal="left" vertical="center"/>
    </xf>
    <xf numFmtId="0" fontId="4" fillId="0" borderId="8" xfId="3" applyFont="1" applyBorder="1" applyAlignment="1">
      <alignment horizontal="left" vertical="center" wrapText="1"/>
    </xf>
    <xf numFmtId="0" fontId="11" fillId="4" borderId="1" xfId="0" applyFont="1" applyFill="1" applyBorder="1" applyAlignment="1">
      <alignment horizontal="left" vertical="center"/>
    </xf>
    <xf numFmtId="0" fontId="11" fillId="4" borderId="0" xfId="0" applyFont="1" applyFill="1" applyBorder="1" applyAlignment="1">
      <alignment horizontal="left" vertical="center"/>
    </xf>
    <xf numFmtId="14" fontId="3" fillId="4" borderId="0" xfId="0" applyNumberFormat="1" applyFont="1" applyFill="1" applyAlignment="1">
      <alignment horizontal="left" vertical="center"/>
    </xf>
    <xf numFmtId="0" fontId="4" fillId="2" borderId="0" xfId="3" applyFont="1" applyFill="1" applyAlignment="1">
      <alignment horizontal="left" vertical="center" wrapText="1"/>
    </xf>
    <xf numFmtId="0" fontId="4" fillId="4" borderId="8" xfId="3" applyFont="1" applyFill="1" applyBorder="1" applyAlignment="1">
      <alignment horizontal="left" vertical="center" wrapText="1"/>
    </xf>
    <xf numFmtId="0" fontId="7" fillId="2" borderId="0" xfId="2" applyFont="1" applyFill="1" applyBorder="1" applyAlignment="1">
      <alignment horizontal="left" vertical="center"/>
    </xf>
    <xf numFmtId="0" fontId="4" fillId="2" borderId="0" xfId="3" applyFont="1" applyFill="1" applyAlignment="1">
      <alignment horizontal="left" vertical="center" indent="2"/>
    </xf>
    <xf numFmtId="14" fontId="4" fillId="2" borderId="0" xfId="3" applyNumberFormat="1" applyFont="1" applyFill="1" applyAlignment="1">
      <alignment horizontal="left" vertical="center" wrapText="1"/>
    </xf>
    <xf numFmtId="0" fontId="11" fillId="5" borderId="2" xfId="0" applyNumberFormat="1" applyFont="1" applyFill="1" applyBorder="1" applyAlignment="1">
      <alignment horizontal="left" vertical="center"/>
    </xf>
    <xf numFmtId="0" fontId="11" fillId="5" borderId="0" xfId="0" applyNumberFormat="1" applyFont="1" applyFill="1" applyBorder="1" applyAlignment="1">
      <alignment horizontal="left" vertical="center"/>
    </xf>
    <xf numFmtId="0" fontId="11" fillId="6" borderId="14" xfId="0" applyFont="1" applyFill="1" applyBorder="1" applyAlignment="1">
      <alignment horizontal="left"/>
    </xf>
    <xf numFmtId="165" fontId="11" fillId="0" borderId="15" xfId="1" applyNumberFormat="1" applyFont="1" applyFill="1" applyBorder="1" applyAlignment="1">
      <alignment horizontal="left" vertical="center"/>
    </xf>
    <xf numFmtId="165" fontId="11" fillId="0" borderId="0" xfId="1" applyNumberFormat="1" applyFont="1" applyFill="1" applyBorder="1" applyAlignment="1">
      <alignment horizontal="left"/>
    </xf>
    <xf numFmtId="0" fontId="10" fillId="0" borderId="0" xfId="4" applyFont="1" applyAlignment="1">
      <alignment horizontal="left"/>
    </xf>
    <xf numFmtId="0" fontId="11" fillId="4" borderId="0" xfId="0" applyFont="1" applyFill="1" applyAlignment="1">
      <alignment horizontal="left"/>
    </xf>
    <xf numFmtId="0" fontId="11" fillId="4" borderId="0" xfId="0" applyNumberFormat="1" applyFont="1" applyFill="1" applyAlignment="1">
      <alignment horizontal="left"/>
    </xf>
    <xf numFmtId="164" fontId="10" fillId="4" borderId="4" xfId="1" applyNumberFormat="1" applyFont="1" applyFill="1" applyBorder="1" applyAlignment="1">
      <alignment horizontal="left" vertical="center"/>
    </xf>
    <xf numFmtId="164" fontId="10" fillId="4" borderId="6" xfId="1" applyNumberFormat="1" applyFont="1" applyFill="1" applyBorder="1" applyAlignment="1">
      <alignment horizontal="left" vertical="center"/>
    </xf>
    <xf numFmtId="164" fontId="10" fillId="4" borderId="5" xfId="1" applyNumberFormat="1" applyFont="1" applyFill="1" applyBorder="1" applyAlignment="1">
      <alignment horizontal="left" vertical="center"/>
    </xf>
    <xf numFmtId="0" fontId="10" fillId="0" borderId="6" xfId="0" applyFont="1" applyFill="1" applyBorder="1" applyAlignment="1">
      <alignment horizontal="left"/>
    </xf>
    <xf numFmtId="0" fontId="13" fillId="0" borderId="0" xfId="5" applyFont="1" applyAlignment="1">
      <alignment horizontal="left" vertical="center"/>
    </xf>
    <xf numFmtId="0" fontId="11" fillId="0" borderId="0" xfId="5" applyFont="1" applyAlignment="1">
      <alignment horizontal="left"/>
    </xf>
    <xf numFmtId="0" fontId="11" fillId="0" borderId="0" xfId="5" applyFont="1" applyAlignment="1">
      <alignment vertical="top" wrapText="1"/>
    </xf>
    <xf numFmtId="0" fontId="10" fillId="0" borderId="6" xfId="0" applyFont="1" applyFill="1" applyBorder="1" applyAlignment="1">
      <alignment horizontal="left" vertical="center"/>
    </xf>
    <xf numFmtId="165" fontId="10" fillId="0" borderId="17" xfId="1" applyNumberFormat="1" applyFont="1" applyFill="1" applyBorder="1" applyAlignment="1">
      <alignment horizontal="left" vertical="center"/>
    </xf>
    <xf numFmtId="165" fontId="10" fillId="0" borderId="16" xfId="1" applyNumberFormat="1" applyFont="1" applyFill="1" applyBorder="1" applyAlignment="1">
      <alignment horizontal="left" vertical="center"/>
    </xf>
    <xf numFmtId="0" fontId="11" fillId="4" borderId="0" xfId="0" applyFont="1" applyFill="1" applyAlignment="1">
      <alignment horizontal="left" vertical="center"/>
    </xf>
    <xf numFmtId="0" fontId="4" fillId="2" borderId="8" xfId="3" applyFont="1" applyFill="1" applyBorder="1" applyAlignment="1">
      <alignment horizontal="left" vertical="center" wrapText="1"/>
    </xf>
    <xf numFmtId="0" fontId="6" fillId="2" borderId="7" xfId="3" applyFont="1" applyFill="1" applyBorder="1" applyAlignment="1">
      <alignment horizontal="left" vertical="center"/>
    </xf>
    <xf numFmtId="0" fontId="6" fillId="2" borderId="10" xfId="3" applyFont="1" applyFill="1" applyBorder="1" applyAlignment="1">
      <alignment horizontal="left" vertical="center"/>
    </xf>
    <xf numFmtId="0" fontId="5" fillId="2" borderId="0" xfId="0" applyFont="1" applyFill="1" applyAlignment="1">
      <alignment horizontal="left" vertical="center"/>
    </xf>
    <xf numFmtId="0" fontId="6" fillId="2" borderId="9" xfId="3" applyFont="1" applyFill="1" applyBorder="1" applyAlignment="1">
      <alignment horizontal="left" vertical="center"/>
    </xf>
    <xf numFmtId="0" fontId="4" fillId="0" borderId="8" xfId="3" applyFont="1" applyBorder="1" applyAlignment="1">
      <alignment horizontal="left" vertical="center" wrapText="1"/>
    </xf>
    <xf numFmtId="0" fontId="6" fillId="2" borderId="11" xfId="3" applyFont="1" applyFill="1" applyBorder="1" applyAlignment="1">
      <alignment horizontal="left" vertical="center"/>
    </xf>
    <xf numFmtId="0" fontId="6" fillId="2" borderId="3" xfId="3" applyFont="1" applyFill="1" applyBorder="1" applyAlignment="1">
      <alignment horizontal="left" vertical="center"/>
    </xf>
    <xf numFmtId="0" fontId="6" fillId="2" borderId="12" xfId="3" applyFont="1" applyFill="1" applyBorder="1" applyAlignment="1">
      <alignment horizontal="left" vertical="center"/>
    </xf>
    <xf numFmtId="0" fontId="9" fillId="3" borderId="13" xfId="3" applyFont="1" applyFill="1" applyBorder="1" applyAlignment="1">
      <alignment horizontal="left" vertical="center"/>
    </xf>
    <xf numFmtId="0" fontId="9" fillId="3" borderId="1" xfId="3" applyFont="1" applyFill="1" applyBorder="1" applyAlignment="1">
      <alignment horizontal="left" vertical="center"/>
    </xf>
    <xf numFmtId="14" fontId="4" fillId="0" borderId="8" xfId="3" applyNumberFormat="1" applyFont="1" applyFill="1" applyBorder="1" applyAlignment="1">
      <alignment horizontal="left" vertical="center" wrapText="1"/>
    </xf>
    <xf numFmtId="0" fontId="11" fillId="0" borderId="0" xfId="5" applyFont="1" applyAlignment="1">
      <alignment horizontal="left" vertical="top" wrapText="1"/>
    </xf>
  </cellXfs>
  <cellStyles count="6">
    <cellStyle name="_x000a_bidires=100_x000a_" xfId="3" xr:uid="{A926A2CF-A3E9-43BB-8E4F-64D5D74F58FF}"/>
    <cellStyle name="Comma" xfId="1" builtinId="3"/>
    <cellStyle name="Hyperlink" xfId="2" builtinId="8"/>
    <cellStyle name="Normal" xfId="0" builtinId="0"/>
    <cellStyle name="Normal 5" xfId="5" xr:uid="{4B024D33-D36E-4F87-AE4E-855315B14185}"/>
    <cellStyle name="Normal 70" xfId="4" xr:uid="{996A627D-9715-4412-BE70-8D609E5DC2A2}"/>
  </cellStyles>
  <dxfs count="14">
    <dxf>
      <font>
        <color rgb="FF006100"/>
      </font>
      <fill>
        <patternFill>
          <bgColor rgb="FFC6EFCE"/>
        </patternFill>
      </fill>
    </dxf>
    <dxf>
      <font>
        <b/>
        <i val="0"/>
        <color rgb="FF00B050"/>
      </font>
      <fill>
        <patternFill>
          <bgColor theme="6" tint="0.59996337778862885"/>
        </patternFill>
      </fill>
    </dxf>
    <dxf>
      <font>
        <b/>
        <i val="0"/>
      </font>
      <fill>
        <patternFill>
          <bgColor rgb="FF92D050"/>
        </patternFill>
      </fill>
    </dxf>
    <dxf>
      <font>
        <b/>
        <i val="0"/>
        <color auto="1"/>
      </font>
      <fill>
        <patternFill>
          <bgColor theme="6"/>
        </patternFill>
      </fill>
    </dxf>
    <dxf>
      <font>
        <color rgb="FF006100"/>
      </font>
      <fill>
        <patternFill>
          <bgColor rgb="FFC6EFCE"/>
        </patternFill>
      </fill>
    </dxf>
    <dxf>
      <font>
        <b/>
        <i val="0"/>
        <color rgb="FF00B050"/>
      </font>
      <fill>
        <patternFill>
          <bgColor theme="6" tint="0.59996337778862885"/>
        </patternFill>
      </fill>
    </dxf>
    <dxf>
      <font>
        <b/>
        <i val="0"/>
      </font>
      <fill>
        <patternFill>
          <bgColor rgb="FF92D050"/>
        </patternFill>
      </fill>
    </dxf>
    <dxf>
      <font>
        <b/>
        <i val="0"/>
        <color auto="1"/>
      </font>
      <fill>
        <patternFill>
          <bgColor theme="6"/>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ill>
        <patternFill patternType="solid">
          <fgColor rgb="FF8EA9DB"/>
          <bgColor rgb="FF000000"/>
        </patternFill>
      </fill>
    </dxf>
    <dxf>
      <fill>
        <patternFill patternType="solid">
          <fgColor rgb="FFD9D9D9"/>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15240</xdr:rowOff>
    </xdr:from>
    <xdr:to>
      <xdr:col>0</xdr:col>
      <xdr:colOff>1786467</xdr:colOff>
      <xdr:row>3</xdr:row>
      <xdr:rowOff>12566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0" y="15240"/>
          <a:ext cx="1786467" cy="79742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ndexes\Rebalances\2017_09\DJGEX\Research%20Rebalance%20Sep%20201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aily%20Currency%20Hedged%20Indices%20-%20Currency%20to%20USD.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Quantitative%20Services/IGCC/CXT-IMPG/Replication%20Models%20-%20Project/Final%20Dummy%20Models%20-%20For%20Review/Daily%20Currency%20Hedged%20Indices%20-%20Currency%20to%20US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FDSCACHE__"/>
      <sheetName val="Factset"/>
      <sheetName val="Current"/>
      <sheetName val="Global BMI_GICS 40203040"/>
      <sheetName val="New Composition"/>
      <sheetName val="PROFORMA - SPCBMIRGLUSD"/>
      <sheetName val="Sheet1"/>
      <sheetName val="Sheet2"/>
      <sheetName val="__APW_ACTIVE_FIELD_RESTORE__"/>
      <sheetName val="Current - Adj Sep 5"/>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puts"/>
      <sheetName val="2. Daily Calculation"/>
      <sheetName val="SDL"/>
      <sheetName val="WM Spot Forex Rate"/>
      <sheetName val="1M Forward Rate"/>
      <sheetName val="Holidays"/>
      <sheetName val="Disclaimers"/>
    </sheetNames>
    <sheetDataSet>
      <sheetData sheetId="0" refreshError="1"/>
      <sheetData sheetId="1" refreshError="1"/>
      <sheetData sheetId="2" refreshError="1"/>
      <sheetData sheetId="3" refreshError="1"/>
      <sheetData sheetId="4" refreshError="1"/>
      <sheetData sheetId="5">
        <row r="1">
          <cell r="A1">
            <v>45292</v>
          </cell>
        </row>
        <row r="2">
          <cell r="A2">
            <v>45311</v>
          </cell>
        </row>
        <row r="3">
          <cell r="A3">
            <v>45339</v>
          </cell>
        </row>
        <row r="4">
          <cell r="A4">
            <v>45392</v>
          </cell>
        </row>
        <row r="5">
          <cell r="A5">
            <v>45437</v>
          </cell>
        </row>
        <row r="6">
          <cell r="A6">
            <v>45476</v>
          </cell>
        </row>
        <row r="7">
          <cell r="A7">
            <v>45542</v>
          </cell>
        </row>
        <row r="8">
          <cell r="A8">
            <v>45622</v>
          </cell>
        </row>
        <row r="9">
          <cell r="A9">
            <v>45651</v>
          </cell>
        </row>
        <row r="10">
          <cell r="A10">
            <v>45658</v>
          </cell>
        </row>
        <row r="11">
          <cell r="A11">
            <v>45675</v>
          </cell>
        </row>
        <row r="12">
          <cell r="A12">
            <v>45703</v>
          </cell>
        </row>
        <row r="13">
          <cell r="A13">
            <v>45749</v>
          </cell>
        </row>
        <row r="14">
          <cell r="A14">
            <v>45808</v>
          </cell>
        </row>
        <row r="15">
          <cell r="A15">
            <v>45843</v>
          </cell>
        </row>
        <row r="16">
          <cell r="A16">
            <v>45906</v>
          </cell>
        </row>
        <row r="17">
          <cell r="A17">
            <v>45986</v>
          </cell>
        </row>
        <row r="18">
          <cell r="A18">
            <v>46015</v>
          </cell>
        </row>
      </sheetData>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puts"/>
      <sheetName val="2. Daily Calculation"/>
      <sheetName val="SDL"/>
      <sheetName val="WM Spot Forex Rate"/>
      <sheetName val="1M Forward Rate"/>
      <sheetName val="Holidays"/>
    </sheetNames>
    <sheetDataSet>
      <sheetData sheetId="0" refreshError="1"/>
      <sheetData sheetId="1" refreshError="1"/>
      <sheetData sheetId="2" refreshError="1"/>
      <sheetData sheetId="3" refreshError="1"/>
      <sheetData sheetId="4" refreshError="1"/>
      <sheetData sheetId="5">
        <row r="1">
          <cell r="A1">
            <v>45292</v>
          </cell>
        </row>
        <row r="2">
          <cell r="A2">
            <v>45311</v>
          </cell>
        </row>
        <row r="3">
          <cell r="A3">
            <v>45339</v>
          </cell>
        </row>
        <row r="4">
          <cell r="A4">
            <v>45392</v>
          </cell>
        </row>
        <row r="5">
          <cell r="A5">
            <v>45437</v>
          </cell>
        </row>
        <row r="6">
          <cell r="A6">
            <v>45476</v>
          </cell>
        </row>
        <row r="7">
          <cell r="A7">
            <v>45542</v>
          </cell>
        </row>
        <row r="8">
          <cell r="A8">
            <v>45622</v>
          </cell>
        </row>
        <row r="9">
          <cell r="A9">
            <v>45651</v>
          </cell>
        </row>
        <row r="10">
          <cell r="A10">
            <v>45658</v>
          </cell>
        </row>
        <row r="11">
          <cell r="A11">
            <v>45675</v>
          </cell>
        </row>
        <row r="12">
          <cell r="A12">
            <v>45703</v>
          </cell>
        </row>
        <row r="13">
          <cell r="A13">
            <v>45749</v>
          </cell>
        </row>
        <row r="14">
          <cell r="A14">
            <v>45808</v>
          </cell>
        </row>
        <row r="15">
          <cell r="A15">
            <v>45843</v>
          </cell>
        </row>
        <row r="16">
          <cell r="A16">
            <v>45906</v>
          </cell>
        </row>
        <row r="17">
          <cell r="A17">
            <v>45986</v>
          </cell>
        </row>
        <row r="18">
          <cell r="A18">
            <v>46015</v>
          </cell>
        </row>
      </sheetData>
    </sheetDataSet>
  </externalBook>
</externalLink>
</file>

<file path=xl/persons/person.xml><?xml version="1.0" encoding="utf-8"?>
<personList xmlns="http://schemas.microsoft.com/office/spreadsheetml/2018/threadedcomments" xmlns:x="http://schemas.openxmlformats.org/spreadsheetml/2006/main">
  <person displayName="Habib, Arlene" id="{6B4B64BE-81EC-43F4-9DF5-232BD3E97242}" userId="S::arlene.habib@spglobal.com::70691e83-556a-400f-a9f7-3f7bbdd8419b"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E2" dT="2022-04-13T04:12:28.40" personId="{6B4B64BE-81EC-43F4-9DF5-232BD3E97242}" id="{BCC4B53B-380E-4D1C-B5A2-6174AAF1D869}">
    <text>Needs to be manually updated by user. If there are more than 4 underlying indices, please expand the file accordingly.</text>
  </threadedComment>
  <threadedComment ref="C3" dT="2022-04-13T04:11:19.39" personId="{6B4B64BE-81EC-43F4-9DF5-232BD3E97242}" id="{217E767C-547C-4A22-A57A-23080417F141}">
    <text>Needs to be manually updated by user. Please keep the same Date format.</text>
  </threadedComment>
</ThreadedComments>
</file>

<file path=xl/threadedComments/threadedComment2.xml><?xml version="1.0" encoding="utf-8"?>
<ThreadedComments xmlns="http://schemas.microsoft.com/office/spreadsheetml/2018/threadedcomments" xmlns:x="http://schemas.openxmlformats.org/spreadsheetml/2006/main">
  <threadedComment ref="B1" dT="2022-04-13T04:12:59.56" personId="{6B4B64BE-81EC-43F4-9DF5-232BD3E97242}" id="{68C3B3F0-60AA-4A12-8C0B-0AE7C378A972}">
    <text>Please paste the .SDL File starting on Cell B1.</text>
  </threadedComment>
</ThreadedComments>
</file>

<file path=xl/threadedComments/threadedComment3.xml><?xml version="1.0" encoding="utf-8"?>
<ThreadedComments xmlns="http://schemas.microsoft.com/office/spreadsheetml/2018/threadedcomments" xmlns:x="http://schemas.openxmlformats.org/spreadsheetml/2006/main">
  <threadedComment ref="B1" dT="2022-04-13T04:13:06.76" personId="{6B4B64BE-81EC-43F4-9DF5-232BD3E97242}" id="{44669AEE-2E66-461E-A6D9-658C28774927}">
    <text>Please paste the .SDCL File starting on Cell B1.</text>
  </threadedComment>
</ThreadedComments>
</file>

<file path=xl/threadedComments/threadedComment4.xml><?xml version="1.0" encoding="utf-8"?>
<ThreadedComments xmlns="http://schemas.microsoft.com/office/spreadsheetml/2018/threadedcomments" xmlns:x="http://schemas.openxmlformats.org/spreadsheetml/2006/main">
  <threadedComment ref="B1" dT="2022-04-13T04:13:10.90" personId="{6B4B64BE-81EC-43F4-9DF5-232BD3E97242}" id="{525A98F7-E7E5-49BB-B408-2F23831DA7C6}">
    <text>Please paste the .SDL File starting on Cell B1.</text>
  </threadedComment>
</ThreadedComments>
</file>

<file path=xl/threadedComments/threadedComment5.xml><?xml version="1.0" encoding="utf-8"?>
<ThreadedComments xmlns="http://schemas.microsoft.com/office/spreadsheetml/2018/threadedcomments" xmlns:x="http://schemas.openxmlformats.org/spreadsheetml/2006/main">
  <threadedComment ref="B1" dT="2022-04-13T04:13:20.01" personId="{6B4B64BE-81EC-43F4-9DF5-232BD3E97242}" id="{FBD43E6C-5953-4807-BEF2-11DC34071DBA}">
    <text>Please paste the .SDCL File starting on Cell B1.</text>
  </threadedComment>
</ThreadedComments>
</file>

<file path=xl/threadedComments/threadedComment6.xml><?xml version="1.0" encoding="utf-8"?>
<ThreadedComments xmlns="http://schemas.microsoft.com/office/spreadsheetml/2018/threadedcomments" xmlns:x="http://schemas.openxmlformats.org/spreadsheetml/2006/main">
  <threadedComment ref="A2" dT="2022-04-13T04:13:53.56" personId="{6B4B64BE-81EC-43F4-9DF5-232BD3E97242}" id="{FDDF64B7-8034-4874-960D-41A09268D86F}">
    <text>Needs to be manually updated by user. Please keep the same Date format.</text>
  </threadedComment>
  <threadedComment ref="B2" dT="2022-04-13T04:13:57.17" personId="{6B4B64BE-81EC-43F4-9DF5-232BD3E97242}" id="{76A93EA2-A004-4833-99CD-1A6C186C4393}">
    <text>Needs to be manually updated by user. Please keep the same Date format.</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pglobal.com/spdji/en/documents/methodologies/methodology-index-math.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microsoft.com/office/2017/10/relationships/threadedComment" Target="../threadedComments/threadedComment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 Id="rId4" Type="http://schemas.microsoft.com/office/2017/10/relationships/threadedComment" Target="../threadedComments/threadedComment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 Id="rId4" Type="http://schemas.microsoft.com/office/2017/10/relationships/threadedComment" Target="../threadedComments/threadedComment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 Id="rId4" Type="http://schemas.microsoft.com/office/2017/10/relationships/threadedComment" Target="../threadedComments/threadedComment6.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DD0009-114E-4F7B-A122-236C08A9F7DE}">
  <dimension ref="A1:D37"/>
  <sheetViews>
    <sheetView zoomScale="70" zoomScaleNormal="70" workbookViewId="0">
      <selection activeCell="B1" sqref="B1:B3"/>
    </sheetView>
  </sheetViews>
  <sheetFormatPr defaultRowHeight="13.8" x14ac:dyDescent="0.3"/>
  <cols>
    <col min="1" max="1" width="26.33203125" style="1" customWidth="1"/>
    <col min="2" max="2" width="163.44140625" style="1" customWidth="1"/>
    <col min="3" max="3" width="55" style="1" bestFit="1" customWidth="1"/>
    <col min="4" max="4" width="12" style="1" customWidth="1"/>
    <col min="5" max="5" width="4.109375" style="1" customWidth="1"/>
    <col min="6" max="6" width="27.6640625" style="1" bestFit="1" customWidth="1"/>
    <col min="7" max="7" width="9.5546875" style="1" customWidth="1"/>
    <col min="8" max="256" width="8.88671875" style="1"/>
    <col min="257" max="257" width="17.33203125" style="1" customWidth="1"/>
    <col min="258" max="258" width="29" style="1" customWidth="1"/>
    <col min="259" max="259" width="8.33203125" style="1" bestFit="1" customWidth="1"/>
    <col min="260" max="260" width="9.33203125" style="1" customWidth="1"/>
    <col min="261" max="261" width="8.88671875" style="1"/>
    <col min="262" max="262" width="5.33203125" style="1" customWidth="1"/>
    <col min="263" max="263" width="9.5546875" style="1" customWidth="1"/>
    <col min="264" max="512" width="8.88671875" style="1"/>
    <col min="513" max="513" width="17.33203125" style="1" customWidth="1"/>
    <col min="514" max="514" width="29" style="1" customWidth="1"/>
    <col min="515" max="515" width="8.33203125" style="1" bestFit="1" customWidth="1"/>
    <col min="516" max="516" width="9.33203125" style="1" customWidth="1"/>
    <col min="517" max="517" width="8.88671875" style="1"/>
    <col min="518" max="518" width="5.33203125" style="1" customWidth="1"/>
    <col min="519" max="519" width="9.5546875" style="1" customWidth="1"/>
    <col min="520" max="768" width="8.88671875" style="1"/>
    <col min="769" max="769" width="17.33203125" style="1" customWidth="1"/>
    <col min="770" max="770" width="29" style="1" customWidth="1"/>
    <col min="771" max="771" width="8.33203125" style="1" bestFit="1" customWidth="1"/>
    <col min="772" max="772" width="9.33203125" style="1" customWidth="1"/>
    <col min="773" max="773" width="8.88671875" style="1"/>
    <col min="774" max="774" width="5.33203125" style="1" customWidth="1"/>
    <col min="775" max="775" width="9.5546875" style="1" customWidth="1"/>
    <col min="776" max="1024" width="8.88671875" style="1"/>
    <col min="1025" max="1025" width="17.33203125" style="1" customWidth="1"/>
    <col min="1026" max="1026" width="29" style="1" customWidth="1"/>
    <col min="1027" max="1027" width="8.33203125" style="1" bestFit="1" customWidth="1"/>
    <col min="1028" max="1028" width="9.33203125" style="1" customWidth="1"/>
    <col min="1029" max="1029" width="8.88671875" style="1"/>
    <col min="1030" max="1030" width="5.33203125" style="1" customWidth="1"/>
    <col min="1031" max="1031" width="9.5546875" style="1" customWidth="1"/>
    <col min="1032" max="1280" width="8.88671875" style="1"/>
    <col min="1281" max="1281" width="17.33203125" style="1" customWidth="1"/>
    <col min="1282" max="1282" width="29" style="1" customWidth="1"/>
    <col min="1283" max="1283" width="8.33203125" style="1" bestFit="1" customWidth="1"/>
    <col min="1284" max="1284" width="9.33203125" style="1" customWidth="1"/>
    <col min="1285" max="1285" width="8.88671875" style="1"/>
    <col min="1286" max="1286" width="5.33203125" style="1" customWidth="1"/>
    <col min="1287" max="1287" width="9.5546875" style="1" customWidth="1"/>
    <col min="1288" max="1536" width="8.88671875" style="1"/>
    <col min="1537" max="1537" width="17.33203125" style="1" customWidth="1"/>
    <col min="1538" max="1538" width="29" style="1" customWidth="1"/>
    <col min="1539" max="1539" width="8.33203125" style="1" bestFit="1" customWidth="1"/>
    <col min="1540" max="1540" width="9.33203125" style="1" customWidth="1"/>
    <col min="1541" max="1541" width="8.88671875" style="1"/>
    <col min="1542" max="1542" width="5.33203125" style="1" customWidth="1"/>
    <col min="1543" max="1543" width="9.5546875" style="1" customWidth="1"/>
    <col min="1544" max="1792" width="8.88671875" style="1"/>
    <col min="1793" max="1793" width="17.33203125" style="1" customWidth="1"/>
    <col min="1794" max="1794" width="29" style="1" customWidth="1"/>
    <col min="1795" max="1795" width="8.33203125" style="1" bestFit="1" customWidth="1"/>
    <col min="1796" max="1796" width="9.33203125" style="1" customWidth="1"/>
    <col min="1797" max="1797" width="8.88671875" style="1"/>
    <col min="1798" max="1798" width="5.33203125" style="1" customWidth="1"/>
    <col min="1799" max="1799" width="9.5546875" style="1" customWidth="1"/>
    <col min="1800" max="2048" width="8.88671875" style="1"/>
    <col min="2049" max="2049" width="17.33203125" style="1" customWidth="1"/>
    <col min="2050" max="2050" width="29" style="1" customWidth="1"/>
    <col min="2051" max="2051" width="8.33203125" style="1" bestFit="1" customWidth="1"/>
    <col min="2052" max="2052" width="9.33203125" style="1" customWidth="1"/>
    <col min="2053" max="2053" width="8.88671875" style="1"/>
    <col min="2054" max="2054" width="5.33203125" style="1" customWidth="1"/>
    <col min="2055" max="2055" width="9.5546875" style="1" customWidth="1"/>
    <col min="2056" max="2304" width="8.88671875" style="1"/>
    <col min="2305" max="2305" width="17.33203125" style="1" customWidth="1"/>
    <col min="2306" max="2306" width="29" style="1" customWidth="1"/>
    <col min="2307" max="2307" width="8.33203125" style="1" bestFit="1" customWidth="1"/>
    <col min="2308" max="2308" width="9.33203125" style="1" customWidth="1"/>
    <col min="2309" max="2309" width="8.88671875" style="1"/>
    <col min="2310" max="2310" width="5.33203125" style="1" customWidth="1"/>
    <col min="2311" max="2311" width="9.5546875" style="1" customWidth="1"/>
    <col min="2312" max="2560" width="8.88671875" style="1"/>
    <col min="2561" max="2561" width="17.33203125" style="1" customWidth="1"/>
    <col min="2562" max="2562" width="29" style="1" customWidth="1"/>
    <col min="2563" max="2563" width="8.33203125" style="1" bestFit="1" customWidth="1"/>
    <col min="2564" max="2564" width="9.33203125" style="1" customWidth="1"/>
    <col min="2565" max="2565" width="8.88671875" style="1"/>
    <col min="2566" max="2566" width="5.33203125" style="1" customWidth="1"/>
    <col min="2567" max="2567" width="9.5546875" style="1" customWidth="1"/>
    <col min="2568" max="2816" width="8.88671875" style="1"/>
    <col min="2817" max="2817" width="17.33203125" style="1" customWidth="1"/>
    <col min="2818" max="2818" width="29" style="1" customWidth="1"/>
    <col min="2819" max="2819" width="8.33203125" style="1" bestFit="1" customWidth="1"/>
    <col min="2820" max="2820" width="9.33203125" style="1" customWidth="1"/>
    <col min="2821" max="2821" width="8.88671875" style="1"/>
    <col min="2822" max="2822" width="5.33203125" style="1" customWidth="1"/>
    <col min="2823" max="2823" width="9.5546875" style="1" customWidth="1"/>
    <col min="2824" max="3072" width="8.88671875" style="1"/>
    <col min="3073" max="3073" width="17.33203125" style="1" customWidth="1"/>
    <col min="3074" max="3074" width="29" style="1" customWidth="1"/>
    <col min="3075" max="3075" width="8.33203125" style="1" bestFit="1" customWidth="1"/>
    <col min="3076" max="3076" width="9.33203125" style="1" customWidth="1"/>
    <col min="3077" max="3077" width="8.88671875" style="1"/>
    <col min="3078" max="3078" width="5.33203125" style="1" customWidth="1"/>
    <col min="3079" max="3079" width="9.5546875" style="1" customWidth="1"/>
    <col min="3080" max="3328" width="8.88671875" style="1"/>
    <col min="3329" max="3329" width="17.33203125" style="1" customWidth="1"/>
    <col min="3330" max="3330" width="29" style="1" customWidth="1"/>
    <col min="3331" max="3331" width="8.33203125" style="1" bestFit="1" customWidth="1"/>
    <col min="3332" max="3332" width="9.33203125" style="1" customWidth="1"/>
    <col min="3333" max="3333" width="8.88671875" style="1"/>
    <col min="3334" max="3334" width="5.33203125" style="1" customWidth="1"/>
    <col min="3335" max="3335" width="9.5546875" style="1" customWidth="1"/>
    <col min="3336" max="3584" width="8.88671875" style="1"/>
    <col min="3585" max="3585" width="17.33203125" style="1" customWidth="1"/>
    <col min="3586" max="3586" width="29" style="1" customWidth="1"/>
    <col min="3587" max="3587" width="8.33203125" style="1" bestFit="1" customWidth="1"/>
    <col min="3588" max="3588" width="9.33203125" style="1" customWidth="1"/>
    <col min="3589" max="3589" width="8.88671875" style="1"/>
    <col min="3590" max="3590" width="5.33203125" style="1" customWidth="1"/>
    <col min="3591" max="3591" width="9.5546875" style="1" customWidth="1"/>
    <col min="3592" max="3840" width="8.88671875" style="1"/>
    <col min="3841" max="3841" width="17.33203125" style="1" customWidth="1"/>
    <col min="3842" max="3842" width="29" style="1" customWidth="1"/>
    <col min="3843" max="3843" width="8.33203125" style="1" bestFit="1" customWidth="1"/>
    <col min="3844" max="3844" width="9.33203125" style="1" customWidth="1"/>
    <col min="3845" max="3845" width="8.88671875" style="1"/>
    <col min="3846" max="3846" width="5.33203125" style="1" customWidth="1"/>
    <col min="3847" max="3847" width="9.5546875" style="1" customWidth="1"/>
    <col min="3848" max="4096" width="8.88671875" style="1"/>
    <col min="4097" max="4097" width="17.33203125" style="1" customWidth="1"/>
    <col min="4098" max="4098" width="29" style="1" customWidth="1"/>
    <col min="4099" max="4099" width="8.33203125" style="1" bestFit="1" customWidth="1"/>
    <col min="4100" max="4100" width="9.33203125" style="1" customWidth="1"/>
    <col min="4101" max="4101" width="8.88671875" style="1"/>
    <col min="4102" max="4102" width="5.33203125" style="1" customWidth="1"/>
    <col min="4103" max="4103" width="9.5546875" style="1" customWidth="1"/>
    <col min="4104" max="4352" width="8.88671875" style="1"/>
    <col min="4353" max="4353" width="17.33203125" style="1" customWidth="1"/>
    <col min="4354" max="4354" width="29" style="1" customWidth="1"/>
    <col min="4355" max="4355" width="8.33203125" style="1" bestFit="1" customWidth="1"/>
    <col min="4356" max="4356" width="9.33203125" style="1" customWidth="1"/>
    <col min="4357" max="4357" width="8.88671875" style="1"/>
    <col min="4358" max="4358" width="5.33203125" style="1" customWidth="1"/>
    <col min="4359" max="4359" width="9.5546875" style="1" customWidth="1"/>
    <col min="4360" max="4608" width="8.88671875" style="1"/>
    <col min="4609" max="4609" width="17.33203125" style="1" customWidth="1"/>
    <col min="4610" max="4610" width="29" style="1" customWidth="1"/>
    <col min="4611" max="4611" width="8.33203125" style="1" bestFit="1" customWidth="1"/>
    <col min="4612" max="4612" width="9.33203125" style="1" customWidth="1"/>
    <col min="4613" max="4613" width="8.88671875" style="1"/>
    <col min="4614" max="4614" width="5.33203125" style="1" customWidth="1"/>
    <col min="4615" max="4615" width="9.5546875" style="1" customWidth="1"/>
    <col min="4616" max="4864" width="8.88671875" style="1"/>
    <col min="4865" max="4865" width="17.33203125" style="1" customWidth="1"/>
    <col min="4866" max="4866" width="29" style="1" customWidth="1"/>
    <col min="4867" max="4867" width="8.33203125" style="1" bestFit="1" customWidth="1"/>
    <col min="4868" max="4868" width="9.33203125" style="1" customWidth="1"/>
    <col min="4869" max="4869" width="8.88671875" style="1"/>
    <col min="4870" max="4870" width="5.33203125" style="1" customWidth="1"/>
    <col min="4871" max="4871" width="9.5546875" style="1" customWidth="1"/>
    <col min="4872" max="5120" width="8.88671875" style="1"/>
    <col min="5121" max="5121" width="17.33203125" style="1" customWidth="1"/>
    <col min="5122" max="5122" width="29" style="1" customWidth="1"/>
    <col min="5123" max="5123" width="8.33203125" style="1" bestFit="1" customWidth="1"/>
    <col min="5124" max="5124" width="9.33203125" style="1" customWidth="1"/>
    <col min="5125" max="5125" width="8.88671875" style="1"/>
    <col min="5126" max="5126" width="5.33203125" style="1" customWidth="1"/>
    <col min="5127" max="5127" width="9.5546875" style="1" customWidth="1"/>
    <col min="5128" max="5376" width="8.88671875" style="1"/>
    <col min="5377" max="5377" width="17.33203125" style="1" customWidth="1"/>
    <col min="5378" max="5378" width="29" style="1" customWidth="1"/>
    <col min="5379" max="5379" width="8.33203125" style="1" bestFit="1" customWidth="1"/>
    <col min="5380" max="5380" width="9.33203125" style="1" customWidth="1"/>
    <col min="5381" max="5381" width="8.88671875" style="1"/>
    <col min="5382" max="5382" width="5.33203125" style="1" customWidth="1"/>
    <col min="5383" max="5383" width="9.5546875" style="1" customWidth="1"/>
    <col min="5384" max="5632" width="8.88671875" style="1"/>
    <col min="5633" max="5633" width="17.33203125" style="1" customWidth="1"/>
    <col min="5634" max="5634" width="29" style="1" customWidth="1"/>
    <col min="5635" max="5635" width="8.33203125" style="1" bestFit="1" customWidth="1"/>
    <col min="5636" max="5636" width="9.33203125" style="1" customWidth="1"/>
    <col min="5637" max="5637" width="8.88671875" style="1"/>
    <col min="5638" max="5638" width="5.33203125" style="1" customWidth="1"/>
    <col min="5639" max="5639" width="9.5546875" style="1" customWidth="1"/>
    <col min="5640" max="5888" width="8.88671875" style="1"/>
    <col min="5889" max="5889" width="17.33203125" style="1" customWidth="1"/>
    <col min="5890" max="5890" width="29" style="1" customWidth="1"/>
    <col min="5891" max="5891" width="8.33203125" style="1" bestFit="1" customWidth="1"/>
    <col min="5892" max="5892" width="9.33203125" style="1" customWidth="1"/>
    <col min="5893" max="5893" width="8.88671875" style="1"/>
    <col min="5894" max="5894" width="5.33203125" style="1" customWidth="1"/>
    <col min="5895" max="5895" width="9.5546875" style="1" customWidth="1"/>
    <col min="5896" max="6144" width="8.88671875" style="1"/>
    <col min="6145" max="6145" width="17.33203125" style="1" customWidth="1"/>
    <col min="6146" max="6146" width="29" style="1" customWidth="1"/>
    <col min="6147" max="6147" width="8.33203125" style="1" bestFit="1" customWidth="1"/>
    <col min="6148" max="6148" width="9.33203125" style="1" customWidth="1"/>
    <col min="6149" max="6149" width="8.88671875" style="1"/>
    <col min="6150" max="6150" width="5.33203125" style="1" customWidth="1"/>
    <col min="6151" max="6151" width="9.5546875" style="1" customWidth="1"/>
    <col min="6152" max="6400" width="8.88671875" style="1"/>
    <col min="6401" max="6401" width="17.33203125" style="1" customWidth="1"/>
    <col min="6402" max="6402" width="29" style="1" customWidth="1"/>
    <col min="6403" max="6403" width="8.33203125" style="1" bestFit="1" customWidth="1"/>
    <col min="6404" max="6404" width="9.33203125" style="1" customWidth="1"/>
    <col min="6405" max="6405" width="8.88671875" style="1"/>
    <col min="6406" max="6406" width="5.33203125" style="1" customWidth="1"/>
    <col min="6407" max="6407" width="9.5546875" style="1" customWidth="1"/>
    <col min="6408" max="6656" width="8.88671875" style="1"/>
    <col min="6657" max="6657" width="17.33203125" style="1" customWidth="1"/>
    <col min="6658" max="6658" width="29" style="1" customWidth="1"/>
    <col min="6659" max="6659" width="8.33203125" style="1" bestFit="1" customWidth="1"/>
    <col min="6660" max="6660" width="9.33203125" style="1" customWidth="1"/>
    <col min="6661" max="6661" width="8.88671875" style="1"/>
    <col min="6662" max="6662" width="5.33203125" style="1" customWidth="1"/>
    <col min="6663" max="6663" width="9.5546875" style="1" customWidth="1"/>
    <col min="6664" max="6912" width="8.88671875" style="1"/>
    <col min="6913" max="6913" width="17.33203125" style="1" customWidth="1"/>
    <col min="6914" max="6914" width="29" style="1" customWidth="1"/>
    <col min="6915" max="6915" width="8.33203125" style="1" bestFit="1" customWidth="1"/>
    <col min="6916" max="6916" width="9.33203125" style="1" customWidth="1"/>
    <col min="6917" max="6917" width="8.88671875" style="1"/>
    <col min="6918" max="6918" width="5.33203125" style="1" customWidth="1"/>
    <col min="6919" max="6919" width="9.5546875" style="1" customWidth="1"/>
    <col min="6920" max="7168" width="8.88671875" style="1"/>
    <col min="7169" max="7169" width="17.33203125" style="1" customWidth="1"/>
    <col min="7170" max="7170" width="29" style="1" customWidth="1"/>
    <col min="7171" max="7171" width="8.33203125" style="1" bestFit="1" customWidth="1"/>
    <col min="7172" max="7172" width="9.33203125" style="1" customWidth="1"/>
    <col min="7173" max="7173" width="8.88671875" style="1"/>
    <col min="7174" max="7174" width="5.33203125" style="1" customWidth="1"/>
    <col min="7175" max="7175" width="9.5546875" style="1" customWidth="1"/>
    <col min="7176" max="7424" width="8.88671875" style="1"/>
    <col min="7425" max="7425" width="17.33203125" style="1" customWidth="1"/>
    <col min="7426" max="7426" width="29" style="1" customWidth="1"/>
    <col min="7427" max="7427" width="8.33203125" style="1" bestFit="1" customWidth="1"/>
    <col min="7428" max="7428" width="9.33203125" style="1" customWidth="1"/>
    <col min="7429" max="7429" width="8.88671875" style="1"/>
    <col min="7430" max="7430" width="5.33203125" style="1" customWidth="1"/>
    <col min="7431" max="7431" width="9.5546875" style="1" customWidth="1"/>
    <col min="7432" max="7680" width="8.88671875" style="1"/>
    <col min="7681" max="7681" width="17.33203125" style="1" customWidth="1"/>
    <col min="7682" max="7682" width="29" style="1" customWidth="1"/>
    <col min="7683" max="7683" width="8.33203125" style="1" bestFit="1" customWidth="1"/>
    <col min="7684" max="7684" width="9.33203125" style="1" customWidth="1"/>
    <col min="7685" max="7685" width="8.88671875" style="1"/>
    <col min="7686" max="7686" width="5.33203125" style="1" customWidth="1"/>
    <col min="7687" max="7687" width="9.5546875" style="1" customWidth="1"/>
    <col min="7688" max="7936" width="8.88671875" style="1"/>
    <col min="7937" max="7937" width="17.33203125" style="1" customWidth="1"/>
    <col min="7938" max="7938" width="29" style="1" customWidth="1"/>
    <col min="7939" max="7939" width="8.33203125" style="1" bestFit="1" customWidth="1"/>
    <col min="7940" max="7940" width="9.33203125" style="1" customWidth="1"/>
    <col min="7941" max="7941" width="8.88671875" style="1"/>
    <col min="7942" max="7942" width="5.33203125" style="1" customWidth="1"/>
    <col min="7943" max="7943" width="9.5546875" style="1" customWidth="1"/>
    <col min="7944" max="8192" width="8.88671875" style="1"/>
    <col min="8193" max="8193" width="17.33203125" style="1" customWidth="1"/>
    <col min="8194" max="8194" width="29" style="1" customWidth="1"/>
    <col min="8195" max="8195" width="8.33203125" style="1" bestFit="1" customWidth="1"/>
    <col min="8196" max="8196" width="9.33203125" style="1" customWidth="1"/>
    <col min="8197" max="8197" width="8.88671875" style="1"/>
    <col min="8198" max="8198" width="5.33203125" style="1" customWidth="1"/>
    <col min="8199" max="8199" width="9.5546875" style="1" customWidth="1"/>
    <col min="8200" max="8448" width="8.88671875" style="1"/>
    <col min="8449" max="8449" width="17.33203125" style="1" customWidth="1"/>
    <col min="8450" max="8450" width="29" style="1" customWidth="1"/>
    <col min="8451" max="8451" width="8.33203125" style="1" bestFit="1" customWidth="1"/>
    <col min="8452" max="8452" width="9.33203125" style="1" customWidth="1"/>
    <col min="8453" max="8453" width="8.88671875" style="1"/>
    <col min="8454" max="8454" width="5.33203125" style="1" customWidth="1"/>
    <col min="8455" max="8455" width="9.5546875" style="1" customWidth="1"/>
    <col min="8456" max="8704" width="8.88671875" style="1"/>
    <col min="8705" max="8705" width="17.33203125" style="1" customWidth="1"/>
    <col min="8706" max="8706" width="29" style="1" customWidth="1"/>
    <col min="8707" max="8707" width="8.33203125" style="1" bestFit="1" customWidth="1"/>
    <col min="8708" max="8708" width="9.33203125" style="1" customWidth="1"/>
    <col min="8709" max="8709" width="8.88671875" style="1"/>
    <col min="8710" max="8710" width="5.33203125" style="1" customWidth="1"/>
    <col min="8711" max="8711" width="9.5546875" style="1" customWidth="1"/>
    <col min="8712" max="8960" width="8.88671875" style="1"/>
    <col min="8961" max="8961" width="17.33203125" style="1" customWidth="1"/>
    <col min="8962" max="8962" width="29" style="1" customWidth="1"/>
    <col min="8963" max="8963" width="8.33203125" style="1" bestFit="1" customWidth="1"/>
    <col min="8964" max="8964" width="9.33203125" style="1" customWidth="1"/>
    <col min="8965" max="8965" width="8.88671875" style="1"/>
    <col min="8966" max="8966" width="5.33203125" style="1" customWidth="1"/>
    <col min="8967" max="8967" width="9.5546875" style="1" customWidth="1"/>
    <col min="8968" max="9216" width="8.88671875" style="1"/>
    <col min="9217" max="9217" width="17.33203125" style="1" customWidth="1"/>
    <col min="9218" max="9218" width="29" style="1" customWidth="1"/>
    <col min="9219" max="9219" width="8.33203125" style="1" bestFit="1" customWidth="1"/>
    <col min="9220" max="9220" width="9.33203125" style="1" customWidth="1"/>
    <col min="9221" max="9221" width="8.88671875" style="1"/>
    <col min="9222" max="9222" width="5.33203125" style="1" customWidth="1"/>
    <col min="9223" max="9223" width="9.5546875" style="1" customWidth="1"/>
    <col min="9224" max="9472" width="8.88671875" style="1"/>
    <col min="9473" max="9473" width="17.33203125" style="1" customWidth="1"/>
    <col min="9474" max="9474" width="29" style="1" customWidth="1"/>
    <col min="9475" max="9475" width="8.33203125" style="1" bestFit="1" customWidth="1"/>
    <col min="9476" max="9476" width="9.33203125" style="1" customWidth="1"/>
    <col min="9477" max="9477" width="8.88671875" style="1"/>
    <col min="9478" max="9478" width="5.33203125" style="1" customWidth="1"/>
    <col min="9479" max="9479" width="9.5546875" style="1" customWidth="1"/>
    <col min="9480" max="9728" width="8.88671875" style="1"/>
    <col min="9729" max="9729" width="17.33203125" style="1" customWidth="1"/>
    <col min="9730" max="9730" width="29" style="1" customWidth="1"/>
    <col min="9731" max="9731" width="8.33203125" style="1" bestFit="1" customWidth="1"/>
    <col min="9732" max="9732" width="9.33203125" style="1" customWidth="1"/>
    <col min="9733" max="9733" width="8.88671875" style="1"/>
    <col min="9734" max="9734" width="5.33203125" style="1" customWidth="1"/>
    <col min="9735" max="9735" width="9.5546875" style="1" customWidth="1"/>
    <col min="9736" max="9984" width="8.88671875" style="1"/>
    <col min="9985" max="9985" width="17.33203125" style="1" customWidth="1"/>
    <col min="9986" max="9986" width="29" style="1" customWidth="1"/>
    <col min="9987" max="9987" width="8.33203125" style="1" bestFit="1" customWidth="1"/>
    <col min="9988" max="9988" width="9.33203125" style="1" customWidth="1"/>
    <col min="9989" max="9989" width="8.88671875" style="1"/>
    <col min="9990" max="9990" width="5.33203125" style="1" customWidth="1"/>
    <col min="9991" max="9991" width="9.5546875" style="1" customWidth="1"/>
    <col min="9992" max="10240" width="8.88671875" style="1"/>
    <col min="10241" max="10241" width="17.33203125" style="1" customWidth="1"/>
    <col min="10242" max="10242" width="29" style="1" customWidth="1"/>
    <col min="10243" max="10243" width="8.33203125" style="1" bestFit="1" customWidth="1"/>
    <col min="10244" max="10244" width="9.33203125" style="1" customWidth="1"/>
    <col min="10245" max="10245" width="8.88671875" style="1"/>
    <col min="10246" max="10246" width="5.33203125" style="1" customWidth="1"/>
    <col min="10247" max="10247" width="9.5546875" style="1" customWidth="1"/>
    <col min="10248" max="10496" width="8.88671875" style="1"/>
    <col min="10497" max="10497" width="17.33203125" style="1" customWidth="1"/>
    <col min="10498" max="10498" width="29" style="1" customWidth="1"/>
    <col min="10499" max="10499" width="8.33203125" style="1" bestFit="1" customWidth="1"/>
    <col min="10500" max="10500" width="9.33203125" style="1" customWidth="1"/>
    <col min="10501" max="10501" width="8.88671875" style="1"/>
    <col min="10502" max="10502" width="5.33203125" style="1" customWidth="1"/>
    <col min="10503" max="10503" width="9.5546875" style="1" customWidth="1"/>
    <col min="10504" max="10752" width="8.88671875" style="1"/>
    <col min="10753" max="10753" width="17.33203125" style="1" customWidth="1"/>
    <col min="10754" max="10754" width="29" style="1" customWidth="1"/>
    <col min="10755" max="10755" width="8.33203125" style="1" bestFit="1" customWidth="1"/>
    <col min="10756" max="10756" width="9.33203125" style="1" customWidth="1"/>
    <col min="10757" max="10757" width="8.88671875" style="1"/>
    <col min="10758" max="10758" width="5.33203125" style="1" customWidth="1"/>
    <col min="10759" max="10759" width="9.5546875" style="1" customWidth="1"/>
    <col min="10760" max="11008" width="8.88671875" style="1"/>
    <col min="11009" max="11009" width="17.33203125" style="1" customWidth="1"/>
    <col min="11010" max="11010" width="29" style="1" customWidth="1"/>
    <col min="11011" max="11011" width="8.33203125" style="1" bestFit="1" customWidth="1"/>
    <col min="11012" max="11012" width="9.33203125" style="1" customWidth="1"/>
    <col min="11013" max="11013" width="8.88671875" style="1"/>
    <col min="11014" max="11014" width="5.33203125" style="1" customWidth="1"/>
    <col min="11015" max="11015" width="9.5546875" style="1" customWidth="1"/>
    <col min="11016" max="11264" width="8.88671875" style="1"/>
    <col min="11265" max="11265" width="17.33203125" style="1" customWidth="1"/>
    <col min="11266" max="11266" width="29" style="1" customWidth="1"/>
    <col min="11267" max="11267" width="8.33203125" style="1" bestFit="1" customWidth="1"/>
    <col min="11268" max="11268" width="9.33203125" style="1" customWidth="1"/>
    <col min="11269" max="11269" width="8.88671875" style="1"/>
    <col min="11270" max="11270" width="5.33203125" style="1" customWidth="1"/>
    <col min="11271" max="11271" width="9.5546875" style="1" customWidth="1"/>
    <col min="11272" max="11520" width="8.88671875" style="1"/>
    <col min="11521" max="11521" width="17.33203125" style="1" customWidth="1"/>
    <col min="11522" max="11522" width="29" style="1" customWidth="1"/>
    <col min="11523" max="11523" width="8.33203125" style="1" bestFit="1" customWidth="1"/>
    <col min="11524" max="11524" width="9.33203125" style="1" customWidth="1"/>
    <col min="11525" max="11525" width="8.88671875" style="1"/>
    <col min="11526" max="11526" width="5.33203125" style="1" customWidth="1"/>
    <col min="11527" max="11527" width="9.5546875" style="1" customWidth="1"/>
    <col min="11528" max="11776" width="8.88671875" style="1"/>
    <col min="11777" max="11777" width="17.33203125" style="1" customWidth="1"/>
    <col min="11778" max="11778" width="29" style="1" customWidth="1"/>
    <col min="11779" max="11779" width="8.33203125" style="1" bestFit="1" customWidth="1"/>
    <col min="11780" max="11780" width="9.33203125" style="1" customWidth="1"/>
    <col min="11781" max="11781" width="8.88671875" style="1"/>
    <col min="11782" max="11782" width="5.33203125" style="1" customWidth="1"/>
    <col min="11783" max="11783" width="9.5546875" style="1" customWidth="1"/>
    <col min="11784" max="12032" width="8.88671875" style="1"/>
    <col min="12033" max="12033" width="17.33203125" style="1" customWidth="1"/>
    <col min="12034" max="12034" width="29" style="1" customWidth="1"/>
    <col min="12035" max="12035" width="8.33203125" style="1" bestFit="1" customWidth="1"/>
    <col min="12036" max="12036" width="9.33203125" style="1" customWidth="1"/>
    <col min="12037" max="12037" width="8.88671875" style="1"/>
    <col min="12038" max="12038" width="5.33203125" style="1" customWidth="1"/>
    <col min="12039" max="12039" width="9.5546875" style="1" customWidth="1"/>
    <col min="12040" max="12288" width="8.88671875" style="1"/>
    <col min="12289" max="12289" width="17.33203125" style="1" customWidth="1"/>
    <col min="12290" max="12290" width="29" style="1" customWidth="1"/>
    <col min="12291" max="12291" width="8.33203125" style="1" bestFit="1" customWidth="1"/>
    <col min="12292" max="12292" width="9.33203125" style="1" customWidth="1"/>
    <col min="12293" max="12293" width="8.88671875" style="1"/>
    <col min="12294" max="12294" width="5.33203125" style="1" customWidth="1"/>
    <col min="12295" max="12295" width="9.5546875" style="1" customWidth="1"/>
    <col min="12296" max="12544" width="8.88671875" style="1"/>
    <col min="12545" max="12545" width="17.33203125" style="1" customWidth="1"/>
    <col min="12546" max="12546" width="29" style="1" customWidth="1"/>
    <col min="12547" max="12547" width="8.33203125" style="1" bestFit="1" customWidth="1"/>
    <col min="12548" max="12548" width="9.33203125" style="1" customWidth="1"/>
    <col min="12549" max="12549" width="8.88671875" style="1"/>
    <col min="12550" max="12550" width="5.33203125" style="1" customWidth="1"/>
    <col min="12551" max="12551" width="9.5546875" style="1" customWidth="1"/>
    <col min="12552" max="12800" width="8.88671875" style="1"/>
    <col min="12801" max="12801" width="17.33203125" style="1" customWidth="1"/>
    <col min="12802" max="12802" width="29" style="1" customWidth="1"/>
    <col min="12803" max="12803" width="8.33203125" style="1" bestFit="1" customWidth="1"/>
    <col min="12804" max="12804" width="9.33203125" style="1" customWidth="1"/>
    <col min="12805" max="12805" width="8.88671875" style="1"/>
    <col min="12806" max="12806" width="5.33203125" style="1" customWidth="1"/>
    <col min="12807" max="12807" width="9.5546875" style="1" customWidth="1"/>
    <col min="12808" max="13056" width="8.88671875" style="1"/>
    <col min="13057" max="13057" width="17.33203125" style="1" customWidth="1"/>
    <col min="13058" max="13058" width="29" style="1" customWidth="1"/>
    <col min="13059" max="13059" width="8.33203125" style="1" bestFit="1" customWidth="1"/>
    <col min="13060" max="13060" width="9.33203125" style="1" customWidth="1"/>
    <col min="13061" max="13061" width="8.88671875" style="1"/>
    <col min="13062" max="13062" width="5.33203125" style="1" customWidth="1"/>
    <col min="13063" max="13063" width="9.5546875" style="1" customWidth="1"/>
    <col min="13064" max="13312" width="8.88671875" style="1"/>
    <col min="13313" max="13313" width="17.33203125" style="1" customWidth="1"/>
    <col min="13314" max="13314" width="29" style="1" customWidth="1"/>
    <col min="13315" max="13315" width="8.33203125" style="1" bestFit="1" customWidth="1"/>
    <col min="13316" max="13316" width="9.33203125" style="1" customWidth="1"/>
    <col min="13317" max="13317" width="8.88671875" style="1"/>
    <col min="13318" max="13318" width="5.33203125" style="1" customWidth="1"/>
    <col min="13319" max="13319" width="9.5546875" style="1" customWidth="1"/>
    <col min="13320" max="13568" width="8.88671875" style="1"/>
    <col min="13569" max="13569" width="17.33203125" style="1" customWidth="1"/>
    <col min="13570" max="13570" width="29" style="1" customWidth="1"/>
    <col min="13571" max="13571" width="8.33203125" style="1" bestFit="1" customWidth="1"/>
    <col min="13572" max="13572" width="9.33203125" style="1" customWidth="1"/>
    <col min="13573" max="13573" width="8.88671875" style="1"/>
    <col min="13574" max="13574" width="5.33203125" style="1" customWidth="1"/>
    <col min="13575" max="13575" width="9.5546875" style="1" customWidth="1"/>
    <col min="13576" max="13824" width="8.88671875" style="1"/>
    <col min="13825" max="13825" width="17.33203125" style="1" customWidth="1"/>
    <col min="13826" max="13826" width="29" style="1" customWidth="1"/>
    <col min="13827" max="13827" width="8.33203125" style="1" bestFit="1" customWidth="1"/>
    <col min="13828" max="13828" width="9.33203125" style="1" customWidth="1"/>
    <col min="13829" max="13829" width="8.88671875" style="1"/>
    <col min="13830" max="13830" width="5.33203125" style="1" customWidth="1"/>
    <col min="13831" max="13831" width="9.5546875" style="1" customWidth="1"/>
    <col min="13832" max="14080" width="8.88671875" style="1"/>
    <col min="14081" max="14081" width="17.33203125" style="1" customWidth="1"/>
    <col min="14082" max="14082" width="29" style="1" customWidth="1"/>
    <col min="14083" max="14083" width="8.33203125" style="1" bestFit="1" customWidth="1"/>
    <col min="14084" max="14084" width="9.33203125" style="1" customWidth="1"/>
    <col min="14085" max="14085" width="8.88671875" style="1"/>
    <col min="14086" max="14086" width="5.33203125" style="1" customWidth="1"/>
    <col min="14087" max="14087" width="9.5546875" style="1" customWidth="1"/>
    <col min="14088" max="14336" width="8.88671875" style="1"/>
    <col min="14337" max="14337" width="17.33203125" style="1" customWidth="1"/>
    <col min="14338" max="14338" width="29" style="1" customWidth="1"/>
    <col min="14339" max="14339" width="8.33203125" style="1" bestFit="1" customWidth="1"/>
    <col min="14340" max="14340" width="9.33203125" style="1" customWidth="1"/>
    <col min="14341" max="14341" width="8.88671875" style="1"/>
    <col min="14342" max="14342" width="5.33203125" style="1" customWidth="1"/>
    <col min="14343" max="14343" width="9.5546875" style="1" customWidth="1"/>
    <col min="14344" max="14592" width="8.88671875" style="1"/>
    <col min="14593" max="14593" width="17.33203125" style="1" customWidth="1"/>
    <col min="14594" max="14594" width="29" style="1" customWidth="1"/>
    <col min="14595" max="14595" width="8.33203125" style="1" bestFit="1" customWidth="1"/>
    <col min="14596" max="14596" width="9.33203125" style="1" customWidth="1"/>
    <col min="14597" max="14597" width="8.88671875" style="1"/>
    <col min="14598" max="14598" width="5.33203125" style="1" customWidth="1"/>
    <col min="14599" max="14599" width="9.5546875" style="1" customWidth="1"/>
    <col min="14600" max="14848" width="8.88671875" style="1"/>
    <col min="14849" max="14849" width="17.33203125" style="1" customWidth="1"/>
    <col min="14850" max="14850" width="29" style="1" customWidth="1"/>
    <col min="14851" max="14851" width="8.33203125" style="1" bestFit="1" customWidth="1"/>
    <col min="14852" max="14852" width="9.33203125" style="1" customWidth="1"/>
    <col min="14853" max="14853" width="8.88671875" style="1"/>
    <col min="14854" max="14854" width="5.33203125" style="1" customWidth="1"/>
    <col min="14855" max="14855" width="9.5546875" style="1" customWidth="1"/>
    <col min="14856" max="15104" width="8.88671875" style="1"/>
    <col min="15105" max="15105" width="17.33203125" style="1" customWidth="1"/>
    <col min="15106" max="15106" width="29" style="1" customWidth="1"/>
    <col min="15107" max="15107" width="8.33203125" style="1" bestFit="1" customWidth="1"/>
    <col min="15108" max="15108" width="9.33203125" style="1" customWidth="1"/>
    <col min="15109" max="15109" width="8.88671875" style="1"/>
    <col min="15110" max="15110" width="5.33203125" style="1" customWidth="1"/>
    <col min="15111" max="15111" width="9.5546875" style="1" customWidth="1"/>
    <col min="15112" max="15360" width="8.88671875" style="1"/>
    <col min="15361" max="15361" width="17.33203125" style="1" customWidth="1"/>
    <col min="15362" max="15362" width="29" style="1" customWidth="1"/>
    <col min="15363" max="15363" width="8.33203125" style="1" bestFit="1" customWidth="1"/>
    <col min="15364" max="15364" width="9.33203125" style="1" customWidth="1"/>
    <col min="15365" max="15365" width="8.88671875" style="1"/>
    <col min="15366" max="15366" width="5.33203125" style="1" customWidth="1"/>
    <col min="15367" max="15367" width="9.5546875" style="1" customWidth="1"/>
    <col min="15368" max="15616" width="8.88671875" style="1"/>
    <col min="15617" max="15617" width="17.33203125" style="1" customWidth="1"/>
    <col min="15618" max="15618" width="29" style="1" customWidth="1"/>
    <col min="15619" max="15619" width="8.33203125" style="1" bestFit="1" customWidth="1"/>
    <col min="15620" max="15620" width="9.33203125" style="1" customWidth="1"/>
    <col min="15621" max="15621" width="8.88671875" style="1"/>
    <col min="15622" max="15622" width="5.33203125" style="1" customWidth="1"/>
    <col min="15623" max="15623" width="9.5546875" style="1" customWidth="1"/>
    <col min="15624" max="15872" width="8.88671875" style="1"/>
    <col min="15873" max="15873" width="17.33203125" style="1" customWidth="1"/>
    <col min="15874" max="15874" width="29" style="1" customWidth="1"/>
    <col min="15875" max="15875" width="8.33203125" style="1" bestFit="1" customWidth="1"/>
    <col min="15876" max="15876" width="9.33203125" style="1" customWidth="1"/>
    <col min="15877" max="15877" width="8.88671875" style="1"/>
    <col min="15878" max="15878" width="5.33203125" style="1" customWidth="1"/>
    <col min="15879" max="15879" width="9.5546875" style="1" customWidth="1"/>
    <col min="15880" max="16128" width="8.88671875" style="1"/>
    <col min="16129" max="16129" width="17.33203125" style="1" customWidth="1"/>
    <col min="16130" max="16130" width="29" style="1" customWidth="1"/>
    <col min="16131" max="16131" width="8.33203125" style="1" bestFit="1" customWidth="1"/>
    <col min="16132" max="16132" width="9.33203125" style="1" customWidth="1"/>
    <col min="16133" max="16133" width="8.88671875" style="1"/>
    <col min="16134" max="16134" width="5.33203125" style="1" customWidth="1"/>
    <col min="16135" max="16135" width="9.5546875" style="1" customWidth="1"/>
    <col min="16136" max="16384" width="8.88671875" style="1"/>
  </cols>
  <sheetData>
    <row r="1" spans="1:4" ht="21" x14ac:dyDescent="0.3">
      <c r="B1" s="59" t="s">
        <v>40</v>
      </c>
      <c r="C1" s="27"/>
      <c r="D1" s="27"/>
    </row>
    <row r="2" spans="1:4" ht="21" x14ac:dyDescent="0.3">
      <c r="B2" s="59"/>
      <c r="C2" s="27"/>
      <c r="D2" s="27"/>
    </row>
    <row r="3" spans="1:4" ht="21" x14ac:dyDescent="0.3">
      <c r="B3" s="59"/>
      <c r="C3" s="27"/>
      <c r="D3" s="27"/>
    </row>
    <row r="5" spans="1:4" x14ac:dyDescent="0.3">
      <c r="A5" s="57" t="s">
        <v>31</v>
      </c>
      <c r="B5" s="61" t="s">
        <v>41</v>
      </c>
      <c r="C5" s="32"/>
      <c r="D5" s="32"/>
    </row>
    <row r="6" spans="1:4" x14ac:dyDescent="0.3">
      <c r="A6" s="60"/>
      <c r="B6" s="61"/>
      <c r="C6" s="32"/>
      <c r="D6" s="32"/>
    </row>
    <row r="7" spans="1:4" x14ac:dyDescent="0.3">
      <c r="A7" s="58"/>
      <c r="B7" s="61"/>
      <c r="C7" s="32"/>
      <c r="D7" s="32"/>
    </row>
    <row r="8" spans="1:4" x14ac:dyDescent="0.3">
      <c r="B8" s="2"/>
    </row>
    <row r="9" spans="1:4" x14ac:dyDescent="0.3">
      <c r="A9" s="62" t="s">
        <v>32</v>
      </c>
      <c r="B9" s="28" t="s">
        <v>61</v>
      </c>
      <c r="C9" s="32"/>
      <c r="D9" s="32"/>
    </row>
    <row r="10" spans="1:4" x14ac:dyDescent="0.3">
      <c r="A10" s="63"/>
      <c r="B10" s="33" t="s">
        <v>62</v>
      </c>
      <c r="C10" s="32"/>
      <c r="D10" s="32"/>
    </row>
    <row r="11" spans="1:4" x14ac:dyDescent="0.3">
      <c r="A11" s="64"/>
      <c r="B11" s="28" t="s">
        <v>63</v>
      </c>
      <c r="C11" s="32"/>
      <c r="D11" s="32"/>
    </row>
    <row r="14" spans="1:4" x14ac:dyDescent="0.3">
      <c r="A14" s="26" t="s">
        <v>33</v>
      </c>
      <c r="B14" s="3" t="s">
        <v>34</v>
      </c>
      <c r="C14" s="34"/>
      <c r="D14" s="34"/>
    </row>
    <row r="16" spans="1:4" x14ac:dyDescent="0.3">
      <c r="C16" s="4" t="s">
        <v>35</v>
      </c>
    </row>
    <row r="17" spans="1:4" x14ac:dyDescent="0.3">
      <c r="A17" s="57" t="s">
        <v>36</v>
      </c>
      <c r="B17" s="5" t="s">
        <v>37</v>
      </c>
      <c r="C17" s="6" t="s">
        <v>69</v>
      </c>
    </row>
    <row r="18" spans="1:4" x14ac:dyDescent="0.3">
      <c r="A18" s="58"/>
      <c r="B18" s="5" t="s">
        <v>68</v>
      </c>
      <c r="C18" s="6" t="s">
        <v>69</v>
      </c>
      <c r="D18" s="35"/>
    </row>
    <row r="21" spans="1:4" x14ac:dyDescent="0.3">
      <c r="A21" s="26" t="s">
        <v>64</v>
      </c>
      <c r="B21" s="5" t="s">
        <v>38</v>
      </c>
    </row>
    <row r="24" spans="1:4" x14ac:dyDescent="0.3">
      <c r="A24" s="65" t="s">
        <v>39</v>
      </c>
      <c r="B24" s="56" t="s">
        <v>65</v>
      </c>
      <c r="C24" s="36"/>
      <c r="D24" s="36"/>
    </row>
    <row r="25" spans="1:4" ht="13.95" customHeight="1" x14ac:dyDescent="0.3">
      <c r="A25" s="66"/>
      <c r="B25" s="56"/>
      <c r="C25" s="36"/>
      <c r="D25" s="36"/>
    </row>
    <row r="26" spans="1:4" x14ac:dyDescent="0.3">
      <c r="B26" s="56"/>
    </row>
    <row r="27" spans="1:4" x14ac:dyDescent="0.3">
      <c r="B27" s="56" t="s">
        <v>71</v>
      </c>
    </row>
    <row r="28" spans="1:4" x14ac:dyDescent="0.3">
      <c r="B28" s="56"/>
    </row>
    <row r="29" spans="1:4" x14ac:dyDescent="0.3">
      <c r="B29" s="56"/>
    </row>
    <row r="30" spans="1:4" x14ac:dyDescent="0.3">
      <c r="B30" s="67" t="s">
        <v>67</v>
      </c>
    </row>
    <row r="31" spans="1:4" x14ac:dyDescent="0.3">
      <c r="B31" s="67"/>
    </row>
    <row r="32" spans="1:4" x14ac:dyDescent="0.3">
      <c r="B32" s="67"/>
    </row>
    <row r="33" spans="2:2" ht="13.95" customHeight="1" x14ac:dyDescent="0.3">
      <c r="B33" s="56" t="s">
        <v>66</v>
      </c>
    </row>
    <row r="34" spans="2:2" x14ac:dyDescent="0.3">
      <c r="B34" s="56"/>
    </row>
    <row r="35" spans="2:2" x14ac:dyDescent="0.3">
      <c r="B35" s="56" t="s">
        <v>70</v>
      </c>
    </row>
    <row r="36" spans="2:2" x14ac:dyDescent="0.3">
      <c r="B36" s="56"/>
    </row>
    <row r="37" spans="2:2" x14ac:dyDescent="0.3">
      <c r="B37" s="56"/>
    </row>
  </sheetData>
  <mergeCells count="11">
    <mergeCell ref="B35:B37"/>
    <mergeCell ref="A17:A18"/>
    <mergeCell ref="B1:B3"/>
    <mergeCell ref="A5:A7"/>
    <mergeCell ref="B5:B7"/>
    <mergeCell ref="A9:A11"/>
    <mergeCell ref="A24:A25"/>
    <mergeCell ref="B30:B32"/>
    <mergeCell ref="B24:B26"/>
    <mergeCell ref="B27:B29"/>
    <mergeCell ref="B33:B34"/>
  </mergeCells>
  <hyperlinks>
    <hyperlink ref="B14" r:id="rId1" xr:uid="{8D27323E-2E08-4556-BF38-3D3C86498A39}"/>
  </hyperlinks>
  <pageMargins left="0.7" right="0.7" top="0.75" bottom="0.75" header="0.3" footer="0.3"/>
  <pageSetup orientation="portrait" r:id="rId2"/>
  <headerFooter>
    <oddHeader>&amp;L&amp;"Calibri"&amp;10&amp;K000000S&amp;P Global Public&amp;1#</oddHeader>
  </headerFooter>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8F396-CF28-4D24-8605-631227F88E46}">
  <dimension ref="A1:U33"/>
  <sheetViews>
    <sheetView tabSelected="1" zoomScale="80" zoomScaleNormal="80" workbookViewId="0"/>
  </sheetViews>
  <sheetFormatPr defaultColWidth="8.88671875" defaultRowHeight="13.2" x14ac:dyDescent="0.25"/>
  <cols>
    <col min="1" max="1" width="29.33203125" style="13" bestFit="1" customWidth="1"/>
    <col min="2" max="2" width="15.109375" style="13" bestFit="1" customWidth="1"/>
    <col min="3" max="3" width="14.88671875" style="13" bestFit="1" customWidth="1"/>
    <col min="4" max="4" width="23.5546875" style="13" customWidth="1"/>
    <col min="5" max="8" width="16.109375" style="17" bestFit="1" customWidth="1"/>
    <col min="9" max="9" width="17.88671875" style="13" bestFit="1" customWidth="1"/>
    <col min="10" max="10" width="21.88671875" style="13" bestFit="1" customWidth="1"/>
    <col min="11" max="13" width="21.88671875" style="13" customWidth="1"/>
    <col min="14" max="17" width="21.109375" style="17" bestFit="1" customWidth="1"/>
    <col min="18" max="18" width="13.21875" style="13" bestFit="1" customWidth="1"/>
    <col min="19" max="19" width="20.6640625" style="18" bestFit="1" customWidth="1"/>
    <col min="20" max="20" width="8.77734375" style="13" bestFit="1" customWidth="1"/>
    <col min="21" max="16384" width="8.88671875" style="13"/>
  </cols>
  <sheetData>
    <row r="1" spans="1:21" x14ac:dyDescent="0.25">
      <c r="A1" s="42" t="s">
        <v>73</v>
      </c>
    </row>
    <row r="2" spans="1:21" ht="13.8" thickBot="1" x14ac:dyDescent="0.3">
      <c r="A2" s="52" t="s">
        <v>16</v>
      </c>
      <c r="B2" s="52" t="s">
        <v>17</v>
      </c>
      <c r="C2" s="52" t="s">
        <v>18</v>
      </c>
      <c r="D2" s="52" t="s">
        <v>19</v>
      </c>
      <c r="E2" s="45" t="s">
        <v>49</v>
      </c>
      <c r="F2" s="46" t="s">
        <v>52</v>
      </c>
      <c r="G2" s="46" t="s">
        <v>54</v>
      </c>
      <c r="H2" s="47" t="s">
        <v>56</v>
      </c>
      <c r="I2" s="11" t="s">
        <v>44</v>
      </c>
      <c r="J2" s="48" t="str">
        <f>E2&amp;" Weight"</f>
        <v>SPCodePR-1 Weight</v>
      </c>
      <c r="K2" s="48" t="str">
        <f t="shared" ref="K2:M2" si="0">F2&amp;" Weight"</f>
        <v>SPCodePR-2 Weight</v>
      </c>
      <c r="L2" s="48" t="str">
        <f t="shared" si="0"/>
        <v>SPCodePR-3 Weight</v>
      </c>
      <c r="M2" s="48" t="str">
        <f t="shared" si="0"/>
        <v>SPCodePR-4 Weight</v>
      </c>
      <c r="N2" s="12" t="str">
        <f>E2&amp; "Level"</f>
        <v>SPCodePR-1Level</v>
      </c>
      <c r="O2" s="12" t="str">
        <f t="shared" ref="O2:Q2" si="1">F2&amp; "Level"</f>
        <v>SPCodePR-2Level</v>
      </c>
      <c r="P2" s="12" t="str">
        <f t="shared" si="1"/>
        <v>SPCodePR-3Level</v>
      </c>
      <c r="Q2" s="12" t="str">
        <f t="shared" si="1"/>
        <v>SPCodePR-4Level</v>
      </c>
      <c r="R2" s="12" t="str">
        <f>B3</f>
        <v>SP-IoI-PR</v>
      </c>
      <c r="S2" s="53" t="s">
        <v>72</v>
      </c>
      <c r="T2" s="54" t="s">
        <v>30</v>
      </c>
      <c r="U2" s="16"/>
    </row>
    <row r="3" spans="1:21" x14ac:dyDescent="0.25">
      <c r="A3" s="43" t="s">
        <v>45</v>
      </c>
      <c r="B3" s="44" t="s">
        <v>46</v>
      </c>
      <c r="C3" s="44">
        <v>20250401</v>
      </c>
      <c r="D3" s="13">
        <f>VLOOKUP(B3&amp;C3,'SDL Files'!A:I,9,0)</f>
        <v>1912.3642017433101</v>
      </c>
      <c r="E3" s="14">
        <f>VLOOKUP(E$2&amp;$C3,'SDCL Files'!$A:$K,11,0)</f>
        <v>2206.8230051129499</v>
      </c>
      <c r="F3" s="14">
        <f>VLOOKUP(F$2&amp;$C3,'SDCL Files'!$A:$K,11,0)</f>
        <v>200.50868358707999</v>
      </c>
      <c r="G3" s="14">
        <f>VLOOKUP(G$2&amp;$C3,'SDCL Files'!$A:$K,11,0)</f>
        <v>3687.4953525773999</v>
      </c>
      <c r="H3" s="14">
        <f>VLOOKUP(H$2&amp;$C3,'SDCL Files'!$A:$K,11,0)</f>
        <v>3532.7239147547398</v>
      </c>
      <c r="I3" s="37">
        <f>VLOOKUP(C3,'Rebalance Relation'!A:B,2,0)</f>
        <v>20241030</v>
      </c>
      <c r="J3" s="38">
        <f>VLOOKUP(E$2&amp;$I3,'SDCL Rebalance'!$A:$N,14,0)</f>
        <v>0.05</v>
      </c>
      <c r="K3" s="38">
        <f>VLOOKUP(F$2&amp;$I3,'SDCL Rebalance'!$A:$N,14,0)</f>
        <v>0.15</v>
      </c>
      <c r="L3" s="38">
        <f>VLOOKUP(G$2&amp;$I3,'SDCL Rebalance'!$A:$N,14,0)</f>
        <v>0.4</v>
      </c>
      <c r="M3" s="38">
        <f>VLOOKUP(H$2&amp;$I3,'SDCL Rebalance'!$A:$N,14,0)</f>
        <v>0.4</v>
      </c>
      <c r="N3" s="15">
        <f>VLOOKUP(E$2&amp;$I3,'SDCL Rebalance'!$A:$K,11,0)</f>
        <v>1615.0744346507799</v>
      </c>
      <c r="O3" s="15">
        <f>VLOOKUP(F$2&amp;$I3,'SDCL Rebalance'!$A:$K,11,0)</f>
        <v>144.56154901742099</v>
      </c>
      <c r="P3" s="15">
        <f>VLOOKUP(G$2&amp;$I3,'SDCL Rebalance'!$A:$K,11,0)</f>
        <v>2934.3285561634498</v>
      </c>
      <c r="Q3" s="15">
        <f>VLOOKUP(H$2&amp;$I3,'SDCL Rebalance'!$A:$K,11,0)</f>
        <v>3051.1665013452598</v>
      </c>
      <c r="R3" s="16">
        <f>VLOOKUP(B3&amp;$I3,'SDL - Rebalance'!A:I,9,0)</f>
        <v>1539.5324268873701</v>
      </c>
      <c r="S3" s="40" cm="1">
        <f t="array" ref="S3">R3*(1+SUMPRODUCT(J3:M3,E3:H3/N3:Q3-1))</f>
        <v>1912.3642017433069</v>
      </c>
      <c r="T3" s="39" t="b">
        <f t="shared" ref="T3:T32" si="2">ROUND(S3,9)=ROUND(D3,9)</f>
        <v>1</v>
      </c>
    </row>
    <row r="4" spans="1:21" x14ac:dyDescent="0.25">
      <c r="A4" s="43" t="s">
        <v>45</v>
      </c>
      <c r="B4" s="44" t="s">
        <v>46</v>
      </c>
      <c r="C4" s="44">
        <v>20250402</v>
      </c>
      <c r="D4" s="13">
        <f>VLOOKUP(B4&amp;C4,'SDL Files'!A:I,9,0)</f>
        <v>1912.69126409571</v>
      </c>
      <c r="E4" s="14">
        <f>VLOOKUP(E$2&amp;$C4,'SDCL Files'!$A:$K,11,0)</f>
        <v>2208.3169561271902</v>
      </c>
      <c r="F4" s="14">
        <f>VLOOKUP(F$2&amp;$C4,'SDCL Files'!$A:$K,11,0)</f>
        <v>200.59176059721099</v>
      </c>
      <c r="G4" s="14">
        <f>VLOOKUP(G$2&amp;$C4,'SDCL Files'!$A:$K,11,0)</f>
        <v>3688.4438397521099</v>
      </c>
      <c r="H4" s="14">
        <f>VLOOKUP(H$2&amp;$C4,'SDCL Files'!$A:$K,11,0)</f>
        <v>3532.3478183954799</v>
      </c>
      <c r="I4" s="37">
        <f>VLOOKUP(C4,'Rebalance Relation'!A:B,2,0)</f>
        <v>20241030</v>
      </c>
      <c r="J4" s="38">
        <f>VLOOKUP(E$2&amp;$I4,'SDCL Rebalance'!$A:$N,14,0)</f>
        <v>0.05</v>
      </c>
      <c r="K4" s="38">
        <f>VLOOKUP(F$2&amp;$I4,'SDCL Rebalance'!$A:$N,14,0)</f>
        <v>0.15</v>
      </c>
      <c r="L4" s="38">
        <f>VLOOKUP(G$2&amp;$I4,'SDCL Rebalance'!$A:$N,14,0)</f>
        <v>0.4</v>
      </c>
      <c r="M4" s="38">
        <f>VLOOKUP(H$2&amp;$I4,'SDCL Rebalance'!$A:$N,14,0)</f>
        <v>0.4</v>
      </c>
      <c r="N4" s="15">
        <f>VLOOKUP(E$2&amp;$I4,'SDCL Rebalance'!$A:$K,11,0)</f>
        <v>1615.0744346507799</v>
      </c>
      <c r="O4" s="15">
        <f>VLOOKUP(F$2&amp;$I4,'SDCL Rebalance'!$A:$K,11,0)</f>
        <v>144.56154901742099</v>
      </c>
      <c r="P4" s="15">
        <f>VLOOKUP(G$2&amp;$I4,'SDCL Rebalance'!$A:$K,11,0)</f>
        <v>2934.3285561634498</v>
      </c>
      <c r="Q4" s="15">
        <f>VLOOKUP(H$2&amp;$I4,'SDCL Rebalance'!$A:$K,11,0)</f>
        <v>3051.1665013452598</v>
      </c>
      <c r="R4" s="16">
        <f>VLOOKUP(B4&amp;$I4,'SDL - Rebalance'!A:I,9,0)</f>
        <v>1539.5324268873701</v>
      </c>
      <c r="S4" s="40" cm="1">
        <f t="array" ref="S4">R4*(1+SUMPRODUCT(J4:M4,E4:H4/N4:Q4-1))</f>
        <v>1912.6912640957162</v>
      </c>
      <c r="T4" s="39" t="b">
        <f t="shared" si="2"/>
        <v>1</v>
      </c>
    </row>
    <row r="5" spans="1:21" x14ac:dyDescent="0.25">
      <c r="A5" s="43" t="s">
        <v>45</v>
      </c>
      <c r="B5" s="44" t="s">
        <v>46</v>
      </c>
      <c r="C5" s="44">
        <v>20250405</v>
      </c>
      <c r="D5" s="13">
        <f>VLOOKUP(B5&amp;C5,'SDL Files'!A:I,9,0)</f>
        <v>1921.0520314734099</v>
      </c>
      <c r="E5" s="14">
        <f>VLOOKUP(E$2&amp;$C5,'SDCL Files'!$A:$K,11,0)</f>
        <v>2233.2841860865801</v>
      </c>
      <c r="F5" s="14">
        <f>VLOOKUP(F$2&amp;$C5,'SDCL Files'!$A:$K,11,0)</f>
        <v>201.07203269695</v>
      </c>
      <c r="G5" s="14">
        <f>VLOOKUP(G$2&amp;$C5,'SDCL Files'!$A:$K,11,0)</f>
        <v>3696.6456984165502</v>
      </c>
      <c r="H5" s="14">
        <f>VLOOKUP(H$2&amp;$C5,'SDCL Files'!$A:$K,11,0)</f>
        <v>3555.5472022321201</v>
      </c>
      <c r="I5" s="37">
        <f>VLOOKUP(C5,'Rebalance Relation'!A:B,2,0)</f>
        <v>20241030</v>
      </c>
      <c r="J5" s="38">
        <f>VLOOKUP(E$2&amp;$I5,'SDCL Rebalance'!$A:$N,14,0)</f>
        <v>0.05</v>
      </c>
      <c r="K5" s="38">
        <f>VLOOKUP(F$2&amp;$I5,'SDCL Rebalance'!$A:$N,14,0)</f>
        <v>0.15</v>
      </c>
      <c r="L5" s="38">
        <f>VLOOKUP(G$2&amp;$I5,'SDCL Rebalance'!$A:$N,14,0)</f>
        <v>0.4</v>
      </c>
      <c r="M5" s="38">
        <f>VLOOKUP(H$2&amp;$I5,'SDCL Rebalance'!$A:$N,14,0)</f>
        <v>0.4</v>
      </c>
      <c r="N5" s="15">
        <f>VLOOKUP(E$2&amp;$I5,'SDCL Rebalance'!$A:$K,11,0)</f>
        <v>1615.0744346507799</v>
      </c>
      <c r="O5" s="15">
        <f>VLOOKUP(F$2&amp;$I5,'SDCL Rebalance'!$A:$K,11,0)</f>
        <v>144.56154901742099</v>
      </c>
      <c r="P5" s="15">
        <f>VLOOKUP(G$2&amp;$I5,'SDCL Rebalance'!$A:$K,11,0)</f>
        <v>2934.3285561634498</v>
      </c>
      <c r="Q5" s="15">
        <f>VLOOKUP(H$2&amp;$I5,'SDCL Rebalance'!$A:$K,11,0)</f>
        <v>3051.1665013452598</v>
      </c>
      <c r="R5" s="16">
        <f>VLOOKUP(B5&amp;$I5,'SDL - Rebalance'!A:I,9,0)</f>
        <v>1539.5324268873701</v>
      </c>
      <c r="S5" s="40" cm="1">
        <f t="array" ref="S5">R5*(1+SUMPRODUCT(J5:M5,E5:H5/N5:Q5-1))</f>
        <v>1921.0520314734035</v>
      </c>
      <c r="T5" s="39" t="b">
        <f t="shared" si="2"/>
        <v>1</v>
      </c>
    </row>
    <row r="6" spans="1:21" x14ac:dyDescent="0.25">
      <c r="A6" s="43" t="s">
        <v>45</v>
      </c>
      <c r="B6" s="44" t="s">
        <v>46</v>
      </c>
      <c r="C6" s="44">
        <v>20250406</v>
      </c>
      <c r="D6" s="13">
        <f>VLOOKUP(B6&amp;C6,'SDL Files'!A:I,9,0)</f>
        <v>1928.3883975895501</v>
      </c>
      <c r="E6" s="14">
        <f>VLOOKUP(E$2&amp;$C6,'SDCL Files'!$A:$K,11,0)</f>
        <v>2249.8399332101799</v>
      </c>
      <c r="F6" s="14">
        <f>VLOOKUP(F$2&amp;$C6,'SDCL Files'!$A:$K,11,0)</f>
        <v>202.311509203593</v>
      </c>
      <c r="G6" s="14">
        <f>VLOOKUP(G$2&amp;$C6,'SDCL Files'!$A:$K,11,0)</f>
        <v>3713.3955382713302</v>
      </c>
      <c r="H6" s="14">
        <f>VLOOKUP(H$2&amp;$C6,'SDCL Files'!$A:$K,11,0)</f>
        <v>3560.7599854776599</v>
      </c>
      <c r="I6" s="37">
        <f>VLOOKUP(C6,'Rebalance Relation'!A:B,2,0)</f>
        <v>20241030</v>
      </c>
      <c r="J6" s="38">
        <f>VLOOKUP(E$2&amp;$I6,'SDCL Rebalance'!$A:$N,14,0)</f>
        <v>0.05</v>
      </c>
      <c r="K6" s="38">
        <f>VLOOKUP(F$2&amp;$I6,'SDCL Rebalance'!$A:$N,14,0)</f>
        <v>0.15</v>
      </c>
      <c r="L6" s="38">
        <f>VLOOKUP(G$2&amp;$I6,'SDCL Rebalance'!$A:$N,14,0)</f>
        <v>0.4</v>
      </c>
      <c r="M6" s="38">
        <f>VLOOKUP(H$2&amp;$I6,'SDCL Rebalance'!$A:$N,14,0)</f>
        <v>0.4</v>
      </c>
      <c r="N6" s="15">
        <f>VLOOKUP(E$2&amp;$I6,'SDCL Rebalance'!$A:$K,11,0)</f>
        <v>1615.0744346507799</v>
      </c>
      <c r="O6" s="15">
        <f>VLOOKUP(F$2&amp;$I6,'SDCL Rebalance'!$A:$K,11,0)</f>
        <v>144.56154901742099</v>
      </c>
      <c r="P6" s="15">
        <f>VLOOKUP(G$2&amp;$I6,'SDCL Rebalance'!$A:$K,11,0)</f>
        <v>2934.3285561634498</v>
      </c>
      <c r="Q6" s="15">
        <f>VLOOKUP(H$2&amp;$I6,'SDCL Rebalance'!$A:$K,11,0)</f>
        <v>3051.1665013452598</v>
      </c>
      <c r="R6" s="16">
        <f>VLOOKUP(B6&amp;$I6,'SDL - Rebalance'!A:I,9,0)</f>
        <v>1539.5324268873701</v>
      </c>
      <c r="S6" s="40" cm="1">
        <f t="array" ref="S6">R6*(1+SUMPRODUCT(J6:M6,E6:H6/N6:Q6-1))</f>
        <v>1928.3883975895499</v>
      </c>
      <c r="T6" s="39" t="b">
        <f t="shared" si="2"/>
        <v>1</v>
      </c>
    </row>
    <row r="7" spans="1:21" x14ac:dyDescent="0.25">
      <c r="A7" s="43" t="s">
        <v>45</v>
      </c>
      <c r="B7" s="44" t="s">
        <v>46</v>
      </c>
      <c r="C7" s="44">
        <v>20250407</v>
      </c>
      <c r="D7" s="13">
        <f>VLOOKUP(B7&amp;C7,'SDL Files'!A:I,9,0)</f>
        <v>1934.80242620274</v>
      </c>
      <c r="E7" s="14">
        <f>VLOOKUP(E$2&amp;$C7,'SDCL Files'!$A:$K,11,0)</f>
        <v>2269.3391357316</v>
      </c>
      <c r="F7" s="14">
        <f>VLOOKUP(F$2&amp;$C7,'SDCL Files'!$A:$K,11,0)</f>
        <v>202.45856835133401</v>
      </c>
      <c r="G7" s="14">
        <f>VLOOKUP(G$2&amp;$C7,'SDCL Files'!$A:$K,11,0)</f>
        <v>3733.4105229266002</v>
      </c>
      <c r="H7" s="14">
        <f>VLOOKUP(H$2&amp;$C7,'SDCL Files'!$A:$K,11,0)</f>
        <v>3565.9589746475899</v>
      </c>
      <c r="I7" s="37">
        <f>VLOOKUP(C7,'Rebalance Relation'!A:B,2,0)</f>
        <v>20241030</v>
      </c>
      <c r="J7" s="38">
        <f>VLOOKUP(E$2&amp;$I7,'SDCL Rebalance'!$A:$N,14,0)</f>
        <v>0.05</v>
      </c>
      <c r="K7" s="38">
        <f>VLOOKUP(F$2&amp;$I7,'SDCL Rebalance'!$A:$N,14,0)</f>
        <v>0.15</v>
      </c>
      <c r="L7" s="38">
        <f>VLOOKUP(G$2&amp;$I7,'SDCL Rebalance'!$A:$N,14,0)</f>
        <v>0.4</v>
      </c>
      <c r="M7" s="38">
        <f>VLOOKUP(H$2&amp;$I7,'SDCL Rebalance'!$A:$N,14,0)</f>
        <v>0.4</v>
      </c>
      <c r="N7" s="15">
        <f>VLOOKUP(E$2&amp;$I7,'SDCL Rebalance'!$A:$K,11,0)</f>
        <v>1615.0744346507799</v>
      </c>
      <c r="O7" s="15">
        <f>VLOOKUP(F$2&amp;$I7,'SDCL Rebalance'!$A:$K,11,0)</f>
        <v>144.56154901742099</v>
      </c>
      <c r="P7" s="15">
        <f>VLOOKUP(G$2&amp;$I7,'SDCL Rebalance'!$A:$K,11,0)</f>
        <v>2934.3285561634498</v>
      </c>
      <c r="Q7" s="15">
        <f>VLOOKUP(H$2&amp;$I7,'SDCL Rebalance'!$A:$K,11,0)</f>
        <v>3051.1665013452598</v>
      </c>
      <c r="R7" s="16">
        <f>VLOOKUP(B7&amp;$I7,'SDL - Rebalance'!A:I,9,0)</f>
        <v>1539.5324268873701</v>
      </c>
      <c r="S7" s="40" cm="1">
        <f t="array" ref="S7">R7*(1+SUMPRODUCT(J7:M7,E7:H7/N7:Q7-1))</f>
        <v>1934.8024262027473</v>
      </c>
      <c r="T7" s="39" t="b">
        <f t="shared" si="2"/>
        <v>1</v>
      </c>
    </row>
    <row r="8" spans="1:21" x14ac:dyDescent="0.25">
      <c r="A8" s="43" t="s">
        <v>45</v>
      </c>
      <c r="B8" s="44" t="s">
        <v>46</v>
      </c>
      <c r="C8" s="44">
        <v>20250408</v>
      </c>
      <c r="D8" s="13">
        <f>VLOOKUP(B8&amp;C8,'SDL Files'!A:I,9,0)</f>
        <v>1934.3548272055</v>
      </c>
      <c r="E8" s="14">
        <f>VLOOKUP(E$2&amp;$C8,'SDCL Files'!$A:$K,11,0)</f>
        <v>2285.2854603681299</v>
      </c>
      <c r="F8" s="14">
        <f>VLOOKUP(F$2&amp;$C8,'SDCL Files'!$A:$K,11,0)</f>
        <v>202.329555697556</v>
      </c>
      <c r="G8" s="14">
        <f>VLOOKUP(G$2&amp;$C8,'SDCL Files'!$A:$K,11,0)</f>
        <v>3727.8300162372102</v>
      </c>
      <c r="H8" s="14">
        <f>VLOOKUP(H$2&amp;$C8,'SDCL Files'!$A:$K,11,0)</f>
        <v>3566.7994013510001</v>
      </c>
      <c r="I8" s="37">
        <f>VLOOKUP(C8,'Rebalance Relation'!A:B,2,0)</f>
        <v>20241030</v>
      </c>
      <c r="J8" s="38">
        <f>VLOOKUP(E$2&amp;$I8,'SDCL Rebalance'!$A:$N,14,0)</f>
        <v>0.05</v>
      </c>
      <c r="K8" s="38">
        <f>VLOOKUP(F$2&amp;$I8,'SDCL Rebalance'!$A:$N,14,0)</f>
        <v>0.15</v>
      </c>
      <c r="L8" s="38">
        <f>VLOOKUP(G$2&amp;$I8,'SDCL Rebalance'!$A:$N,14,0)</f>
        <v>0.4</v>
      </c>
      <c r="M8" s="38">
        <f>VLOOKUP(H$2&amp;$I8,'SDCL Rebalance'!$A:$N,14,0)</f>
        <v>0.4</v>
      </c>
      <c r="N8" s="15">
        <f>VLOOKUP(E$2&amp;$I8,'SDCL Rebalance'!$A:$K,11,0)</f>
        <v>1615.0744346507799</v>
      </c>
      <c r="O8" s="15">
        <f>VLOOKUP(F$2&amp;$I8,'SDCL Rebalance'!$A:$K,11,0)</f>
        <v>144.56154901742099</v>
      </c>
      <c r="P8" s="15">
        <f>VLOOKUP(G$2&amp;$I8,'SDCL Rebalance'!$A:$K,11,0)</f>
        <v>2934.3285561634498</v>
      </c>
      <c r="Q8" s="15">
        <f>VLOOKUP(H$2&amp;$I8,'SDCL Rebalance'!$A:$K,11,0)</f>
        <v>3051.1665013452598</v>
      </c>
      <c r="R8" s="16">
        <f>VLOOKUP(B8&amp;$I8,'SDL - Rebalance'!A:I,9,0)</f>
        <v>1539.5324268873701</v>
      </c>
      <c r="S8" s="40" cm="1">
        <f t="array" ref="S8">R8*(1+SUMPRODUCT(J8:M8,E8:H8/N8:Q8-1))</f>
        <v>1934.3548272054984</v>
      </c>
      <c r="T8" s="39" t="b">
        <f t="shared" si="2"/>
        <v>1</v>
      </c>
    </row>
    <row r="9" spans="1:21" x14ac:dyDescent="0.25">
      <c r="A9" s="43" t="s">
        <v>45</v>
      </c>
      <c r="B9" s="44" t="s">
        <v>46</v>
      </c>
      <c r="C9" s="44">
        <v>20250409</v>
      </c>
      <c r="D9" s="13">
        <f>VLOOKUP(B9&amp;C9,'SDL Files'!A:I,9,0)</f>
        <v>1929.9397870609801</v>
      </c>
      <c r="E9" s="14">
        <f>VLOOKUP(E$2&amp;$C9,'SDCL Files'!$A:$K,11,0)</f>
        <v>2292.7371691406502</v>
      </c>
      <c r="F9" s="14">
        <f>VLOOKUP(F$2&amp;$C9,'SDCL Files'!$A:$K,11,0)</f>
        <v>201.38898082638499</v>
      </c>
      <c r="G9" s="14">
        <f>VLOOKUP(G$2&amp;$C9,'SDCL Files'!$A:$K,11,0)</f>
        <v>3725.3258543939501</v>
      </c>
      <c r="H9" s="14">
        <f>VLOOKUP(H$2&amp;$C9,'SDCL Files'!$A:$K,11,0)</f>
        <v>3553.2129235902098</v>
      </c>
      <c r="I9" s="37">
        <f>VLOOKUP(C9,'Rebalance Relation'!A:B,2,0)</f>
        <v>20241030</v>
      </c>
      <c r="J9" s="38">
        <f>VLOOKUP(E$2&amp;$I9,'SDCL Rebalance'!$A:$N,14,0)</f>
        <v>0.05</v>
      </c>
      <c r="K9" s="38">
        <f>VLOOKUP(F$2&amp;$I9,'SDCL Rebalance'!$A:$N,14,0)</f>
        <v>0.15</v>
      </c>
      <c r="L9" s="38">
        <f>VLOOKUP(G$2&amp;$I9,'SDCL Rebalance'!$A:$N,14,0)</f>
        <v>0.4</v>
      </c>
      <c r="M9" s="38">
        <f>VLOOKUP(H$2&amp;$I9,'SDCL Rebalance'!$A:$N,14,0)</f>
        <v>0.4</v>
      </c>
      <c r="N9" s="15">
        <f>VLOOKUP(E$2&amp;$I9,'SDCL Rebalance'!$A:$K,11,0)</f>
        <v>1615.0744346507799</v>
      </c>
      <c r="O9" s="15">
        <f>VLOOKUP(F$2&amp;$I9,'SDCL Rebalance'!$A:$K,11,0)</f>
        <v>144.56154901742099</v>
      </c>
      <c r="P9" s="15">
        <f>VLOOKUP(G$2&amp;$I9,'SDCL Rebalance'!$A:$K,11,0)</f>
        <v>2934.3285561634498</v>
      </c>
      <c r="Q9" s="15">
        <f>VLOOKUP(H$2&amp;$I9,'SDCL Rebalance'!$A:$K,11,0)</f>
        <v>3051.1665013452598</v>
      </c>
      <c r="R9" s="16">
        <f>VLOOKUP(B9&amp;$I9,'SDL - Rebalance'!A:I,9,0)</f>
        <v>1539.5324268873701</v>
      </c>
      <c r="S9" s="40" cm="1">
        <f t="array" ref="S9">R9*(1+SUMPRODUCT(J9:M9,E9:H9/N9:Q9-1))</f>
        <v>1929.939787060981</v>
      </c>
      <c r="T9" s="39" t="b">
        <f t="shared" si="2"/>
        <v>1</v>
      </c>
    </row>
    <row r="10" spans="1:21" x14ac:dyDescent="0.25">
      <c r="A10" s="43" t="s">
        <v>45</v>
      </c>
      <c r="B10" s="44" t="s">
        <v>46</v>
      </c>
      <c r="C10" s="44">
        <v>20250412</v>
      </c>
      <c r="D10" s="13">
        <f>VLOOKUP(B10&amp;C10,'SDL Files'!A:I,9,0)</f>
        <v>1928.9577252173401</v>
      </c>
      <c r="E10" s="14">
        <f>VLOOKUP(E$2&amp;$C10,'SDCL Files'!$A:$K,11,0)</f>
        <v>2295.7569046894901</v>
      </c>
      <c r="F10" s="14">
        <f>VLOOKUP(F$2&amp;$C10,'SDCL Files'!$A:$K,11,0)</f>
        <v>199.80923453074001</v>
      </c>
      <c r="G10" s="14">
        <f>VLOOKUP(G$2&amp;$C10,'SDCL Files'!$A:$K,11,0)</f>
        <v>3728.71893000919</v>
      </c>
      <c r="H10" s="14">
        <f>VLOOKUP(H$2&amp;$C10,'SDCL Files'!$A:$K,11,0)</f>
        <v>3556.6093259142499</v>
      </c>
      <c r="I10" s="37">
        <f>VLOOKUP(C10,'Rebalance Relation'!A:B,2,0)</f>
        <v>20241030</v>
      </c>
      <c r="J10" s="38">
        <f>VLOOKUP(E$2&amp;$I10,'SDCL Rebalance'!$A:$N,14,0)</f>
        <v>0.05</v>
      </c>
      <c r="K10" s="38">
        <f>VLOOKUP(F$2&amp;$I10,'SDCL Rebalance'!$A:$N,14,0)</f>
        <v>0.15</v>
      </c>
      <c r="L10" s="38">
        <f>VLOOKUP(G$2&amp;$I10,'SDCL Rebalance'!$A:$N,14,0)</f>
        <v>0.4</v>
      </c>
      <c r="M10" s="38">
        <f>VLOOKUP(H$2&amp;$I10,'SDCL Rebalance'!$A:$N,14,0)</f>
        <v>0.4</v>
      </c>
      <c r="N10" s="15">
        <f>VLOOKUP(E$2&amp;$I10,'SDCL Rebalance'!$A:$K,11,0)</f>
        <v>1615.0744346507799</v>
      </c>
      <c r="O10" s="15">
        <f>VLOOKUP(F$2&amp;$I10,'SDCL Rebalance'!$A:$K,11,0)</f>
        <v>144.56154901742099</v>
      </c>
      <c r="P10" s="15">
        <f>VLOOKUP(G$2&amp;$I10,'SDCL Rebalance'!$A:$K,11,0)</f>
        <v>2934.3285561634498</v>
      </c>
      <c r="Q10" s="15">
        <f>VLOOKUP(H$2&amp;$I10,'SDCL Rebalance'!$A:$K,11,0)</f>
        <v>3051.1665013452598</v>
      </c>
      <c r="R10" s="16">
        <f>VLOOKUP(B10&amp;$I10,'SDL - Rebalance'!A:I,9,0)</f>
        <v>1539.5324268873701</v>
      </c>
      <c r="S10" s="40" cm="1">
        <f t="array" ref="S10">R10*(1+SUMPRODUCT(J10:M10,E10:H10/N10:Q10-1))</f>
        <v>1928.9577252173399</v>
      </c>
      <c r="T10" s="39" t="b">
        <f t="shared" si="2"/>
        <v>1</v>
      </c>
    </row>
    <row r="11" spans="1:21" x14ac:dyDescent="0.25">
      <c r="A11" s="43" t="s">
        <v>45</v>
      </c>
      <c r="B11" s="44" t="s">
        <v>46</v>
      </c>
      <c r="C11" s="44">
        <v>20250413</v>
      </c>
      <c r="D11" s="13">
        <f>VLOOKUP(B11&amp;C11,'SDL Files'!A:I,9,0)</f>
        <v>1936.36530697842</v>
      </c>
      <c r="E11" s="14">
        <f>VLOOKUP(E$2&amp;$C11,'SDCL Files'!$A:$K,11,0)</f>
        <v>2289.91238200218</v>
      </c>
      <c r="F11" s="14">
        <f>VLOOKUP(F$2&amp;$C11,'SDCL Files'!$A:$K,11,0)</f>
        <v>199.94741397135701</v>
      </c>
      <c r="G11" s="14">
        <f>VLOOKUP(G$2&amp;$C11,'SDCL Files'!$A:$K,11,0)</f>
        <v>3753.0009261036298</v>
      </c>
      <c r="H11" s="14">
        <f>VLOOKUP(H$2&amp;$C11,'SDCL Files'!$A:$K,11,0)</f>
        <v>3568.3492954972098</v>
      </c>
      <c r="I11" s="37">
        <f>VLOOKUP(C11,'Rebalance Relation'!A:B,2,0)</f>
        <v>20241030</v>
      </c>
      <c r="J11" s="38">
        <f>VLOOKUP(E$2&amp;$I11,'SDCL Rebalance'!$A:$N,14,0)</f>
        <v>0.05</v>
      </c>
      <c r="K11" s="38">
        <f>VLOOKUP(F$2&amp;$I11,'SDCL Rebalance'!$A:$N,14,0)</f>
        <v>0.15</v>
      </c>
      <c r="L11" s="38">
        <f>VLOOKUP(G$2&amp;$I11,'SDCL Rebalance'!$A:$N,14,0)</f>
        <v>0.4</v>
      </c>
      <c r="M11" s="38">
        <f>VLOOKUP(H$2&amp;$I11,'SDCL Rebalance'!$A:$N,14,0)</f>
        <v>0.4</v>
      </c>
      <c r="N11" s="15">
        <f>VLOOKUP(E$2&amp;$I11,'SDCL Rebalance'!$A:$K,11,0)</f>
        <v>1615.0744346507799</v>
      </c>
      <c r="O11" s="15">
        <f>VLOOKUP(F$2&amp;$I11,'SDCL Rebalance'!$A:$K,11,0)</f>
        <v>144.56154901742099</v>
      </c>
      <c r="P11" s="15">
        <f>VLOOKUP(G$2&amp;$I11,'SDCL Rebalance'!$A:$K,11,0)</f>
        <v>2934.3285561634498</v>
      </c>
      <c r="Q11" s="15">
        <f>VLOOKUP(H$2&amp;$I11,'SDCL Rebalance'!$A:$K,11,0)</f>
        <v>3051.1665013452598</v>
      </c>
      <c r="R11" s="16">
        <f>VLOOKUP(B11&amp;$I11,'SDL - Rebalance'!A:I,9,0)</f>
        <v>1539.5324268873701</v>
      </c>
      <c r="S11" s="40" cm="1">
        <f t="array" ref="S11">R11*(1+SUMPRODUCT(J11:M11,E11:H11/N11:Q11-1))</f>
        <v>1936.3653069784204</v>
      </c>
      <c r="T11" s="39" t="b">
        <f t="shared" si="2"/>
        <v>1</v>
      </c>
    </row>
    <row r="12" spans="1:21" x14ac:dyDescent="0.25">
      <c r="A12" s="43" t="s">
        <v>45</v>
      </c>
      <c r="B12" s="44" t="s">
        <v>46</v>
      </c>
      <c r="C12" s="44">
        <v>20250414</v>
      </c>
      <c r="D12" s="13">
        <f>VLOOKUP(B12&amp;C12,'SDL Files'!A:I,9,0)</f>
        <v>1946.87462154287</v>
      </c>
      <c r="E12" s="14">
        <f>VLOOKUP(E$2&amp;$C12,'SDCL Files'!$A:$K,11,0)</f>
        <v>2298.1058830797001</v>
      </c>
      <c r="F12" s="14">
        <f>VLOOKUP(F$2&amp;$C12,'SDCL Files'!$A:$K,11,0)</f>
        <v>204.31501230203301</v>
      </c>
      <c r="G12" s="14">
        <f>VLOOKUP(G$2&amp;$C12,'SDCL Files'!$A:$K,11,0)</f>
        <v>3749.2663010033898</v>
      </c>
      <c r="H12" s="14">
        <f>VLOOKUP(H$2&amp;$C12,'SDCL Files'!$A:$K,11,0)</f>
        <v>3587.7991953937699</v>
      </c>
      <c r="I12" s="37">
        <f>VLOOKUP(C12,'Rebalance Relation'!A:B,2,0)</f>
        <v>20241030</v>
      </c>
      <c r="J12" s="38">
        <f>VLOOKUP(E$2&amp;$I12,'SDCL Rebalance'!$A:$N,14,0)</f>
        <v>0.05</v>
      </c>
      <c r="K12" s="38">
        <f>VLOOKUP(F$2&amp;$I12,'SDCL Rebalance'!$A:$N,14,0)</f>
        <v>0.15</v>
      </c>
      <c r="L12" s="38">
        <f>VLOOKUP(G$2&amp;$I12,'SDCL Rebalance'!$A:$N,14,0)</f>
        <v>0.4</v>
      </c>
      <c r="M12" s="38">
        <f>VLOOKUP(H$2&amp;$I12,'SDCL Rebalance'!$A:$N,14,0)</f>
        <v>0.4</v>
      </c>
      <c r="N12" s="15">
        <f>VLOOKUP(E$2&amp;$I12,'SDCL Rebalance'!$A:$K,11,0)</f>
        <v>1615.0744346507799</v>
      </c>
      <c r="O12" s="15">
        <f>VLOOKUP(F$2&amp;$I12,'SDCL Rebalance'!$A:$K,11,0)</f>
        <v>144.56154901742099</v>
      </c>
      <c r="P12" s="15">
        <f>VLOOKUP(G$2&amp;$I12,'SDCL Rebalance'!$A:$K,11,0)</f>
        <v>2934.3285561634498</v>
      </c>
      <c r="Q12" s="15">
        <f>VLOOKUP(H$2&amp;$I12,'SDCL Rebalance'!$A:$K,11,0)</f>
        <v>3051.1665013452598</v>
      </c>
      <c r="R12" s="16">
        <f>VLOOKUP(B12&amp;$I12,'SDL - Rebalance'!A:I,9,0)</f>
        <v>1539.5324268873701</v>
      </c>
      <c r="S12" s="40" cm="1">
        <f t="array" ref="S12">R12*(1+SUMPRODUCT(J12:M12,E12:H12/N12:Q12-1))</f>
        <v>1946.8746215428696</v>
      </c>
      <c r="T12" s="39" t="b">
        <f t="shared" si="2"/>
        <v>1</v>
      </c>
    </row>
    <row r="13" spans="1:21" x14ac:dyDescent="0.25">
      <c r="A13" s="43" t="s">
        <v>45</v>
      </c>
      <c r="B13" s="44" t="s">
        <v>46</v>
      </c>
      <c r="C13" s="44">
        <v>20250415</v>
      </c>
      <c r="D13" s="13">
        <f>VLOOKUP(B13&amp;C13,'SDL Files'!A:I,9,0)</f>
        <v>1966.7902724007199</v>
      </c>
      <c r="E13" s="14">
        <f>VLOOKUP(E$2&amp;$C13,'SDCL Files'!$A:$K,11,0)</f>
        <v>2335.1135056339499</v>
      </c>
      <c r="F13" s="14">
        <f>VLOOKUP(F$2&amp;$C13,'SDCL Files'!$A:$K,11,0)</f>
        <v>206.066679477912</v>
      </c>
      <c r="G13" s="14">
        <f>VLOOKUP(G$2&amp;$C13,'SDCL Files'!$A:$K,11,0)</f>
        <v>3790.37301353573</v>
      </c>
      <c r="H13" s="14">
        <f>VLOOKUP(H$2&amp;$C13,'SDCL Files'!$A:$K,11,0)</f>
        <v>3621.1282266266398</v>
      </c>
      <c r="I13" s="37">
        <f>VLOOKUP(C13,'Rebalance Relation'!A:B,2,0)</f>
        <v>20241030</v>
      </c>
      <c r="J13" s="38">
        <f>VLOOKUP(E$2&amp;$I13,'SDCL Rebalance'!$A:$N,14,0)</f>
        <v>0.05</v>
      </c>
      <c r="K13" s="38">
        <f>VLOOKUP(F$2&amp;$I13,'SDCL Rebalance'!$A:$N,14,0)</f>
        <v>0.15</v>
      </c>
      <c r="L13" s="38">
        <f>VLOOKUP(G$2&amp;$I13,'SDCL Rebalance'!$A:$N,14,0)</f>
        <v>0.4</v>
      </c>
      <c r="M13" s="38">
        <f>VLOOKUP(H$2&amp;$I13,'SDCL Rebalance'!$A:$N,14,0)</f>
        <v>0.4</v>
      </c>
      <c r="N13" s="15">
        <f>VLOOKUP(E$2&amp;$I13,'SDCL Rebalance'!$A:$K,11,0)</f>
        <v>1615.0744346507799</v>
      </c>
      <c r="O13" s="15">
        <f>VLOOKUP(F$2&amp;$I13,'SDCL Rebalance'!$A:$K,11,0)</f>
        <v>144.56154901742099</v>
      </c>
      <c r="P13" s="15">
        <f>VLOOKUP(G$2&amp;$I13,'SDCL Rebalance'!$A:$K,11,0)</f>
        <v>2934.3285561634498</v>
      </c>
      <c r="Q13" s="15">
        <f>VLOOKUP(H$2&amp;$I13,'SDCL Rebalance'!$A:$K,11,0)</f>
        <v>3051.1665013452598</v>
      </c>
      <c r="R13" s="16">
        <f>VLOOKUP(B13&amp;$I13,'SDL - Rebalance'!A:I,9,0)</f>
        <v>1539.5324268873701</v>
      </c>
      <c r="S13" s="40" cm="1">
        <f t="array" ref="S13">R13*(1+SUMPRODUCT(J13:M13,E13:H13/N13:Q13-1))</f>
        <v>1966.7902724007208</v>
      </c>
      <c r="T13" s="39" t="b">
        <f t="shared" si="2"/>
        <v>1</v>
      </c>
    </row>
    <row r="14" spans="1:21" x14ac:dyDescent="0.25">
      <c r="A14" s="43" t="s">
        <v>45</v>
      </c>
      <c r="B14" s="44" t="s">
        <v>46</v>
      </c>
      <c r="C14" s="44">
        <v>20250416</v>
      </c>
      <c r="D14" s="13">
        <f>VLOOKUP(B14&amp;C14,'SDL Files'!A:I,9,0)</f>
        <v>1974.2895872249601</v>
      </c>
      <c r="E14" s="14">
        <f>VLOOKUP(E$2&amp;$C14,'SDCL Files'!$A:$K,11,0)</f>
        <v>2379.2843416161199</v>
      </c>
      <c r="F14" s="14">
        <f>VLOOKUP(F$2&amp;$C14,'SDCL Files'!$A:$K,11,0)</f>
        <v>206.70049713444101</v>
      </c>
      <c r="G14" s="14">
        <f>VLOOKUP(G$2&amp;$C14,'SDCL Files'!$A:$K,11,0)</f>
        <v>3807.8501256310201</v>
      </c>
      <c r="H14" s="14">
        <f>VLOOKUP(H$2&amp;$C14,'SDCL Files'!$A:$K,11,0)</f>
        <v>3624.6646238787098</v>
      </c>
      <c r="I14" s="37">
        <f>VLOOKUP(C14,'Rebalance Relation'!A:B,2,0)</f>
        <v>20241030</v>
      </c>
      <c r="J14" s="38">
        <f>VLOOKUP(E$2&amp;$I14,'SDCL Rebalance'!$A:$N,14,0)</f>
        <v>0.05</v>
      </c>
      <c r="K14" s="38">
        <f>VLOOKUP(F$2&amp;$I14,'SDCL Rebalance'!$A:$N,14,0)</f>
        <v>0.15</v>
      </c>
      <c r="L14" s="38">
        <f>VLOOKUP(G$2&amp;$I14,'SDCL Rebalance'!$A:$N,14,0)</f>
        <v>0.4</v>
      </c>
      <c r="M14" s="38">
        <f>VLOOKUP(H$2&amp;$I14,'SDCL Rebalance'!$A:$N,14,0)</f>
        <v>0.4</v>
      </c>
      <c r="N14" s="15">
        <f>VLOOKUP(E$2&amp;$I14,'SDCL Rebalance'!$A:$K,11,0)</f>
        <v>1615.0744346507799</v>
      </c>
      <c r="O14" s="15">
        <f>VLOOKUP(F$2&amp;$I14,'SDCL Rebalance'!$A:$K,11,0)</f>
        <v>144.56154901742099</v>
      </c>
      <c r="P14" s="15">
        <f>VLOOKUP(G$2&amp;$I14,'SDCL Rebalance'!$A:$K,11,0)</f>
        <v>2934.3285561634498</v>
      </c>
      <c r="Q14" s="15">
        <f>VLOOKUP(H$2&amp;$I14,'SDCL Rebalance'!$A:$K,11,0)</f>
        <v>3051.1665013452598</v>
      </c>
      <c r="R14" s="16">
        <f>VLOOKUP(B14&amp;$I14,'SDL - Rebalance'!A:I,9,0)</f>
        <v>1539.5324268873701</v>
      </c>
      <c r="S14" s="40" cm="1">
        <f t="array" ref="S14">R14*(1+SUMPRODUCT(J14:M14,E14:H14/N14:Q14-1))</f>
        <v>1974.2895872249539</v>
      </c>
      <c r="T14" s="39" t="b">
        <f t="shared" si="2"/>
        <v>1</v>
      </c>
    </row>
    <row r="15" spans="1:21" x14ac:dyDescent="0.25">
      <c r="A15" s="43" t="s">
        <v>45</v>
      </c>
      <c r="B15" s="44" t="s">
        <v>46</v>
      </c>
      <c r="C15" s="44">
        <v>20250419</v>
      </c>
      <c r="D15" s="13">
        <f>VLOOKUP(B15&amp;C15,'SDL Files'!A:I,9,0)</f>
        <v>1979.7025297872599</v>
      </c>
      <c r="E15" s="14">
        <f>VLOOKUP(E$2&amp;$C15,'SDCL Files'!$A:$K,11,0)</f>
        <v>2389.52901068552</v>
      </c>
      <c r="F15" s="14">
        <f>VLOOKUP(F$2&amp;$C15,'SDCL Files'!$A:$K,11,0)</f>
        <v>206.533798800753</v>
      </c>
      <c r="G15" s="14">
        <f>VLOOKUP(G$2&amp;$C15,'SDCL Files'!$A:$K,11,0)</f>
        <v>3817.2371639998901</v>
      </c>
      <c r="H15" s="14">
        <f>VLOOKUP(H$2&amp;$C15,'SDCL Files'!$A:$K,11,0)</f>
        <v>3640.62344912664</v>
      </c>
      <c r="I15" s="37">
        <f>VLOOKUP(C15,'Rebalance Relation'!A:B,2,0)</f>
        <v>20241030</v>
      </c>
      <c r="J15" s="38">
        <f>VLOOKUP(E$2&amp;$I15,'SDCL Rebalance'!$A:$N,14,0)</f>
        <v>0.05</v>
      </c>
      <c r="K15" s="38">
        <f>VLOOKUP(F$2&amp;$I15,'SDCL Rebalance'!$A:$N,14,0)</f>
        <v>0.15</v>
      </c>
      <c r="L15" s="38">
        <f>VLOOKUP(G$2&amp;$I15,'SDCL Rebalance'!$A:$N,14,0)</f>
        <v>0.4</v>
      </c>
      <c r="M15" s="38">
        <f>VLOOKUP(H$2&amp;$I15,'SDCL Rebalance'!$A:$N,14,0)</f>
        <v>0.4</v>
      </c>
      <c r="N15" s="15">
        <f>VLOOKUP(E$2&amp;$I15,'SDCL Rebalance'!$A:$K,11,0)</f>
        <v>1615.0744346507799</v>
      </c>
      <c r="O15" s="15">
        <f>VLOOKUP(F$2&amp;$I15,'SDCL Rebalance'!$A:$K,11,0)</f>
        <v>144.56154901742099</v>
      </c>
      <c r="P15" s="15">
        <f>VLOOKUP(G$2&amp;$I15,'SDCL Rebalance'!$A:$K,11,0)</f>
        <v>2934.3285561634498</v>
      </c>
      <c r="Q15" s="15">
        <f>VLOOKUP(H$2&amp;$I15,'SDCL Rebalance'!$A:$K,11,0)</f>
        <v>3051.1665013452598</v>
      </c>
      <c r="R15" s="16">
        <f>VLOOKUP(B15&amp;$I15,'SDL - Rebalance'!A:I,9,0)</f>
        <v>1539.5324268873701</v>
      </c>
      <c r="S15" s="40" cm="1">
        <f t="array" ref="S15">R15*(1+SUMPRODUCT(J15:M15,E15:H15/N15:Q15-1))</f>
        <v>1979.7025297872522</v>
      </c>
      <c r="T15" s="39" t="b">
        <f t="shared" si="2"/>
        <v>1</v>
      </c>
    </row>
    <row r="16" spans="1:21" x14ac:dyDescent="0.25">
      <c r="A16" s="43" t="s">
        <v>45</v>
      </c>
      <c r="B16" s="44" t="s">
        <v>46</v>
      </c>
      <c r="C16" s="44">
        <v>20250420</v>
      </c>
      <c r="D16" s="13">
        <f>VLOOKUP(B16&amp;C16,'SDL Files'!A:I,9,0)</f>
        <v>1975.4271346447799</v>
      </c>
      <c r="E16" s="14">
        <f>VLOOKUP(E$2&amp;$C16,'SDCL Files'!$A:$K,11,0)</f>
        <v>2361.9657882536299</v>
      </c>
      <c r="F16" s="14">
        <f>VLOOKUP(F$2&amp;$C16,'SDCL Files'!$A:$K,11,0)</f>
        <v>203.42138924670701</v>
      </c>
      <c r="G16" s="14">
        <f>VLOOKUP(G$2&amp;$C16,'SDCL Files'!$A:$K,11,0)</f>
        <v>3834.7078019568098</v>
      </c>
      <c r="H16" s="14">
        <f>VLOOKUP(H$2&amp;$C16,'SDCL Files'!$A:$K,11,0)</f>
        <v>3632.4172231714301</v>
      </c>
      <c r="I16" s="37">
        <f>VLOOKUP(C16,'Rebalance Relation'!A:B,2,0)</f>
        <v>20241030</v>
      </c>
      <c r="J16" s="38">
        <f>VLOOKUP(E$2&amp;$I16,'SDCL Rebalance'!$A:$N,14,0)</f>
        <v>0.05</v>
      </c>
      <c r="K16" s="38">
        <f>VLOOKUP(F$2&amp;$I16,'SDCL Rebalance'!$A:$N,14,0)</f>
        <v>0.15</v>
      </c>
      <c r="L16" s="38">
        <f>VLOOKUP(G$2&amp;$I16,'SDCL Rebalance'!$A:$N,14,0)</f>
        <v>0.4</v>
      </c>
      <c r="M16" s="38">
        <f>VLOOKUP(H$2&amp;$I16,'SDCL Rebalance'!$A:$N,14,0)</f>
        <v>0.4</v>
      </c>
      <c r="N16" s="15">
        <f>VLOOKUP(E$2&amp;$I16,'SDCL Rebalance'!$A:$K,11,0)</f>
        <v>1615.0744346507799</v>
      </c>
      <c r="O16" s="15">
        <f>VLOOKUP(F$2&amp;$I16,'SDCL Rebalance'!$A:$K,11,0)</f>
        <v>144.56154901742099</v>
      </c>
      <c r="P16" s="15">
        <f>VLOOKUP(G$2&amp;$I16,'SDCL Rebalance'!$A:$K,11,0)</f>
        <v>2934.3285561634498</v>
      </c>
      <c r="Q16" s="15">
        <f>VLOOKUP(H$2&amp;$I16,'SDCL Rebalance'!$A:$K,11,0)</f>
        <v>3051.1665013452598</v>
      </c>
      <c r="R16" s="16">
        <f>VLOOKUP(B16&amp;$I16,'SDL - Rebalance'!A:I,9,0)</f>
        <v>1539.5324268873701</v>
      </c>
      <c r="S16" s="40" cm="1">
        <f t="array" ref="S16">R16*(1+SUMPRODUCT(J16:M16,E16:H16/N16:Q16-1))</f>
        <v>1975.427134644787</v>
      </c>
      <c r="T16" s="39" t="b">
        <f t="shared" si="2"/>
        <v>1</v>
      </c>
    </row>
    <row r="17" spans="1:20" x14ac:dyDescent="0.25">
      <c r="A17" s="43" t="s">
        <v>45</v>
      </c>
      <c r="B17" s="44" t="s">
        <v>46</v>
      </c>
      <c r="C17" s="44">
        <v>20250421</v>
      </c>
      <c r="D17" s="13">
        <f>VLOOKUP(B17&amp;C17,'SDL Files'!A:I,9,0)</f>
        <v>1978.42015396835</v>
      </c>
      <c r="E17" s="14">
        <f>VLOOKUP(E$2&amp;$C17,'SDCL Files'!$A:$K,11,0)</f>
        <v>2333.6745510426899</v>
      </c>
      <c r="F17" s="14">
        <f>VLOOKUP(F$2&amp;$C17,'SDCL Files'!$A:$K,11,0)</f>
        <v>204.78038058738099</v>
      </c>
      <c r="G17" s="14">
        <f>VLOOKUP(G$2&amp;$C17,'SDCL Files'!$A:$K,11,0)</f>
        <v>3839.4686216303699</v>
      </c>
      <c r="H17" s="14">
        <f>VLOOKUP(H$2&amp;$C17,'SDCL Files'!$A:$K,11,0)</f>
        <v>3638.2209928244301</v>
      </c>
      <c r="I17" s="37">
        <f>VLOOKUP(C17,'Rebalance Relation'!A:B,2,0)</f>
        <v>20241030</v>
      </c>
      <c r="J17" s="38">
        <f>VLOOKUP(E$2&amp;$I17,'SDCL Rebalance'!$A:$N,14,0)</f>
        <v>0.05</v>
      </c>
      <c r="K17" s="38">
        <f>VLOOKUP(F$2&amp;$I17,'SDCL Rebalance'!$A:$N,14,0)</f>
        <v>0.15</v>
      </c>
      <c r="L17" s="38">
        <f>VLOOKUP(G$2&amp;$I17,'SDCL Rebalance'!$A:$N,14,0)</f>
        <v>0.4</v>
      </c>
      <c r="M17" s="38">
        <f>VLOOKUP(H$2&amp;$I17,'SDCL Rebalance'!$A:$N,14,0)</f>
        <v>0.4</v>
      </c>
      <c r="N17" s="15">
        <f>VLOOKUP(E$2&amp;$I17,'SDCL Rebalance'!$A:$K,11,0)</f>
        <v>1615.0744346507799</v>
      </c>
      <c r="O17" s="15">
        <f>VLOOKUP(F$2&amp;$I17,'SDCL Rebalance'!$A:$K,11,0)</f>
        <v>144.56154901742099</v>
      </c>
      <c r="P17" s="15">
        <f>VLOOKUP(G$2&amp;$I17,'SDCL Rebalance'!$A:$K,11,0)</f>
        <v>2934.3285561634498</v>
      </c>
      <c r="Q17" s="15">
        <f>VLOOKUP(H$2&amp;$I17,'SDCL Rebalance'!$A:$K,11,0)</f>
        <v>3051.1665013452598</v>
      </c>
      <c r="R17" s="16">
        <f>VLOOKUP(B17&amp;$I17,'SDL - Rebalance'!A:I,9,0)</f>
        <v>1539.5324268873701</v>
      </c>
      <c r="S17" s="40" cm="1">
        <f t="array" ref="S17">R17*(1+SUMPRODUCT(J17:M17,E17:H17/N17:Q17-1))</f>
        <v>1978.4201539683522</v>
      </c>
      <c r="T17" s="39" t="b">
        <f t="shared" si="2"/>
        <v>1</v>
      </c>
    </row>
    <row r="18" spans="1:20" x14ac:dyDescent="0.25">
      <c r="A18" s="43" t="s">
        <v>45</v>
      </c>
      <c r="B18" s="44" t="s">
        <v>46</v>
      </c>
      <c r="C18" s="44">
        <v>20250422</v>
      </c>
      <c r="D18" s="13">
        <f>VLOOKUP(B18&amp;C18,'SDL Files'!A:I,9,0)</f>
        <v>1972.38311055541</v>
      </c>
      <c r="E18" s="14">
        <f>VLOOKUP(E$2&amp;$C18,'SDCL Files'!$A:$K,11,0)</f>
        <v>2318.74837312006</v>
      </c>
      <c r="F18" s="14">
        <f>VLOOKUP(F$2&amp;$C18,'SDCL Files'!$A:$K,11,0)</f>
        <v>203.69653966553</v>
      </c>
      <c r="G18" s="14">
        <f>VLOOKUP(G$2&amp;$C18,'SDCL Files'!$A:$K,11,0)</f>
        <v>3836.1734127005402</v>
      </c>
      <c r="H18" s="14">
        <f>VLOOKUP(H$2&amp;$C18,'SDCL Files'!$A:$K,11,0)</f>
        <v>3623.8389415271599</v>
      </c>
      <c r="I18" s="37">
        <f>VLOOKUP(C18,'Rebalance Relation'!A:B,2,0)</f>
        <v>20241030</v>
      </c>
      <c r="J18" s="38">
        <f>VLOOKUP(E$2&amp;$I18,'SDCL Rebalance'!$A:$N,14,0)</f>
        <v>0.05</v>
      </c>
      <c r="K18" s="38">
        <f>VLOOKUP(F$2&amp;$I18,'SDCL Rebalance'!$A:$N,14,0)</f>
        <v>0.15</v>
      </c>
      <c r="L18" s="38">
        <f>VLOOKUP(G$2&amp;$I18,'SDCL Rebalance'!$A:$N,14,0)</f>
        <v>0.4</v>
      </c>
      <c r="M18" s="38">
        <f>VLOOKUP(H$2&amp;$I18,'SDCL Rebalance'!$A:$N,14,0)</f>
        <v>0.4</v>
      </c>
      <c r="N18" s="15">
        <f>VLOOKUP(E$2&amp;$I18,'SDCL Rebalance'!$A:$K,11,0)</f>
        <v>1615.0744346507799</v>
      </c>
      <c r="O18" s="15">
        <f>VLOOKUP(F$2&amp;$I18,'SDCL Rebalance'!$A:$K,11,0)</f>
        <v>144.56154901742099</v>
      </c>
      <c r="P18" s="15">
        <f>VLOOKUP(G$2&amp;$I18,'SDCL Rebalance'!$A:$K,11,0)</f>
        <v>2934.3285561634498</v>
      </c>
      <c r="Q18" s="15">
        <f>VLOOKUP(H$2&amp;$I18,'SDCL Rebalance'!$A:$K,11,0)</f>
        <v>3051.1665013452598</v>
      </c>
      <c r="R18" s="16">
        <f>VLOOKUP(B18&amp;$I18,'SDL - Rebalance'!A:I,9,0)</f>
        <v>1539.5324268873701</v>
      </c>
      <c r="S18" s="40" cm="1">
        <f t="array" ref="S18">R18*(1+SUMPRODUCT(J18:M18,E18:H18/N18:Q18-1))</f>
        <v>1972.3831105554091</v>
      </c>
      <c r="T18" s="39" t="b">
        <f t="shared" si="2"/>
        <v>1</v>
      </c>
    </row>
    <row r="19" spans="1:20" x14ac:dyDescent="0.25">
      <c r="A19" s="43" t="s">
        <v>45</v>
      </c>
      <c r="B19" s="44" t="s">
        <v>46</v>
      </c>
      <c r="C19" s="44">
        <v>20250423</v>
      </c>
      <c r="D19" s="13">
        <f>VLOOKUP(B19&amp;C19,'SDL Files'!A:I,9,0)</f>
        <v>1978.09503860325</v>
      </c>
      <c r="E19" s="14">
        <f>VLOOKUP(E$2&amp;$C19,'SDCL Files'!$A:$K,11,0)</f>
        <v>2337.3941363183299</v>
      </c>
      <c r="F19" s="14">
        <f>VLOOKUP(F$2&amp;$C19,'SDCL Files'!$A:$K,11,0)</f>
        <v>204.56551915684901</v>
      </c>
      <c r="G19" s="14">
        <f>VLOOKUP(G$2&amp;$C19,'SDCL Files'!$A:$K,11,0)</f>
        <v>3842.3682448178802</v>
      </c>
      <c r="H19" s="14">
        <f>VLOOKUP(H$2&amp;$C19,'SDCL Files'!$A:$K,11,0)</f>
        <v>3634.4172973550599</v>
      </c>
      <c r="I19" s="37">
        <f>VLOOKUP(C19,'Rebalance Relation'!A:B,2,0)</f>
        <v>20241030</v>
      </c>
      <c r="J19" s="38">
        <f>VLOOKUP(E$2&amp;$I19,'SDCL Rebalance'!$A:$N,14,0)</f>
        <v>0.05</v>
      </c>
      <c r="K19" s="38">
        <f>VLOOKUP(F$2&amp;$I19,'SDCL Rebalance'!$A:$N,14,0)</f>
        <v>0.15</v>
      </c>
      <c r="L19" s="38">
        <f>VLOOKUP(G$2&amp;$I19,'SDCL Rebalance'!$A:$N,14,0)</f>
        <v>0.4</v>
      </c>
      <c r="M19" s="38">
        <f>VLOOKUP(H$2&amp;$I19,'SDCL Rebalance'!$A:$N,14,0)</f>
        <v>0.4</v>
      </c>
      <c r="N19" s="15">
        <f>VLOOKUP(E$2&amp;$I19,'SDCL Rebalance'!$A:$K,11,0)</f>
        <v>1615.0744346507799</v>
      </c>
      <c r="O19" s="15">
        <f>VLOOKUP(F$2&amp;$I19,'SDCL Rebalance'!$A:$K,11,0)</f>
        <v>144.56154901742099</v>
      </c>
      <c r="P19" s="15">
        <f>VLOOKUP(G$2&amp;$I19,'SDCL Rebalance'!$A:$K,11,0)</f>
        <v>2934.3285561634498</v>
      </c>
      <c r="Q19" s="15">
        <f>VLOOKUP(H$2&amp;$I19,'SDCL Rebalance'!$A:$K,11,0)</f>
        <v>3051.1665013452598</v>
      </c>
      <c r="R19" s="16">
        <f>VLOOKUP(B19&amp;$I19,'SDL - Rebalance'!A:I,9,0)</f>
        <v>1539.5324268873701</v>
      </c>
      <c r="S19" s="40" cm="1">
        <f t="array" ref="S19">R19*(1+SUMPRODUCT(J19:M19,E19:H19/N19:Q19-1))</f>
        <v>1978.0950386032516</v>
      </c>
      <c r="T19" s="39" t="b">
        <f t="shared" si="2"/>
        <v>1</v>
      </c>
    </row>
    <row r="20" spans="1:20" x14ac:dyDescent="0.25">
      <c r="A20" s="43" t="s">
        <v>45</v>
      </c>
      <c r="B20" s="44" t="s">
        <v>46</v>
      </c>
      <c r="C20" s="44">
        <v>20250426</v>
      </c>
      <c r="D20" s="13">
        <f>VLOOKUP(B20&amp;C20,'SDL Files'!A:I,9,0)</f>
        <v>1988.50797784049</v>
      </c>
      <c r="E20" s="14">
        <f>VLOOKUP(E$2&amp;$C20,'SDCL Files'!$A:$K,11,0)</f>
        <v>2363.4413278377701</v>
      </c>
      <c r="F20" s="14">
        <f>VLOOKUP(F$2&amp;$C20,'SDCL Files'!$A:$K,11,0)</f>
        <v>206.93559093840699</v>
      </c>
      <c r="G20" s="14">
        <f>VLOOKUP(G$2&amp;$C20,'SDCL Files'!$A:$K,11,0)</f>
        <v>3863.1194254060501</v>
      </c>
      <c r="H20" s="14">
        <f>VLOOKUP(H$2&amp;$C20,'SDCL Files'!$A:$K,11,0)</f>
        <v>3639.5229948712099</v>
      </c>
      <c r="I20" s="37">
        <f>VLOOKUP(C20,'Rebalance Relation'!A:B,2,0)</f>
        <v>20241030</v>
      </c>
      <c r="J20" s="38">
        <f>VLOOKUP(E$2&amp;$I20,'SDCL Rebalance'!$A:$N,14,0)</f>
        <v>0.05</v>
      </c>
      <c r="K20" s="38">
        <f>VLOOKUP(F$2&amp;$I20,'SDCL Rebalance'!$A:$N,14,0)</f>
        <v>0.15</v>
      </c>
      <c r="L20" s="38">
        <f>VLOOKUP(G$2&amp;$I20,'SDCL Rebalance'!$A:$N,14,0)</f>
        <v>0.4</v>
      </c>
      <c r="M20" s="38">
        <f>VLOOKUP(H$2&amp;$I20,'SDCL Rebalance'!$A:$N,14,0)</f>
        <v>0.4</v>
      </c>
      <c r="N20" s="15">
        <f>VLOOKUP(E$2&amp;$I20,'SDCL Rebalance'!$A:$K,11,0)</f>
        <v>1615.0744346507799</v>
      </c>
      <c r="O20" s="15">
        <f>VLOOKUP(F$2&amp;$I20,'SDCL Rebalance'!$A:$K,11,0)</f>
        <v>144.56154901742099</v>
      </c>
      <c r="P20" s="15">
        <f>VLOOKUP(G$2&amp;$I20,'SDCL Rebalance'!$A:$K,11,0)</f>
        <v>2934.3285561634498</v>
      </c>
      <c r="Q20" s="15">
        <f>VLOOKUP(H$2&amp;$I20,'SDCL Rebalance'!$A:$K,11,0)</f>
        <v>3051.1665013452598</v>
      </c>
      <c r="R20" s="16">
        <f>VLOOKUP(B20&amp;$I20,'SDL - Rebalance'!A:I,9,0)</f>
        <v>1539.5324268873701</v>
      </c>
      <c r="S20" s="40" cm="1">
        <f t="array" ref="S20">R20*(1+SUMPRODUCT(J20:M20,E20:H20/N20:Q20-1))</f>
        <v>1988.5079778404859</v>
      </c>
      <c r="T20" s="39" t="b">
        <f t="shared" si="2"/>
        <v>1</v>
      </c>
    </row>
    <row r="21" spans="1:20" x14ac:dyDescent="0.25">
      <c r="A21" s="43" t="s">
        <v>45</v>
      </c>
      <c r="B21" s="44" t="s">
        <v>46</v>
      </c>
      <c r="C21" s="44">
        <v>20250427</v>
      </c>
      <c r="D21" s="13">
        <f>VLOOKUP(B21&amp;C21,'SDL Files'!A:I,9,0)</f>
        <v>1987.38572220734</v>
      </c>
      <c r="E21" s="14">
        <f>VLOOKUP(E$2&amp;$C21,'SDCL Files'!$A:$K,11,0)</f>
        <v>2367.6000971035201</v>
      </c>
      <c r="F21" s="14">
        <f>VLOOKUP(F$2&amp;$C21,'SDCL Files'!$A:$K,11,0)</f>
        <v>207.24153495690601</v>
      </c>
      <c r="G21" s="14">
        <f>VLOOKUP(G$2&amp;$C21,'SDCL Files'!$A:$K,11,0)</f>
        <v>3860.7630839693902</v>
      </c>
      <c r="H21" s="14">
        <f>VLOOKUP(H$2&amp;$C21,'SDCL Files'!$A:$K,11,0)</f>
        <v>3633.0091304119701</v>
      </c>
      <c r="I21" s="37">
        <f>VLOOKUP(C21,'Rebalance Relation'!A:B,2,0)</f>
        <v>20241030</v>
      </c>
      <c r="J21" s="38">
        <f>VLOOKUP(E$2&amp;$I21,'SDCL Rebalance'!$A:$N,14,0)</f>
        <v>0.05</v>
      </c>
      <c r="K21" s="38">
        <f>VLOOKUP(F$2&amp;$I21,'SDCL Rebalance'!$A:$N,14,0)</f>
        <v>0.15</v>
      </c>
      <c r="L21" s="38">
        <f>VLOOKUP(G$2&amp;$I21,'SDCL Rebalance'!$A:$N,14,0)</f>
        <v>0.4</v>
      </c>
      <c r="M21" s="38">
        <f>VLOOKUP(H$2&amp;$I21,'SDCL Rebalance'!$A:$N,14,0)</f>
        <v>0.4</v>
      </c>
      <c r="N21" s="15">
        <f>VLOOKUP(E$2&amp;$I21,'SDCL Rebalance'!$A:$K,11,0)</f>
        <v>1615.0744346507799</v>
      </c>
      <c r="O21" s="15">
        <f>VLOOKUP(F$2&amp;$I21,'SDCL Rebalance'!$A:$K,11,0)</f>
        <v>144.56154901742099</v>
      </c>
      <c r="P21" s="15">
        <f>VLOOKUP(G$2&amp;$I21,'SDCL Rebalance'!$A:$K,11,0)</f>
        <v>2934.3285561634498</v>
      </c>
      <c r="Q21" s="15">
        <f>VLOOKUP(H$2&amp;$I21,'SDCL Rebalance'!$A:$K,11,0)</f>
        <v>3051.1665013452598</v>
      </c>
      <c r="R21" s="16">
        <f>VLOOKUP(B21&amp;$I21,'SDL - Rebalance'!A:I,9,0)</f>
        <v>1539.5324268873701</v>
      </c>
      <c r="S21" s="40" cm="1">
        <f t="array" ref="S21">R21*(1+SUMPRODUCT(J21:M21,E21:H21/N21:Q21-1))</f>
        <v>1987.3857222073484</v>
      </c>
      <c r="T21" s="39" t="b">
        <f t="shared" si="2"/>
        <v>1</v>
      </c>
    </row>
    <row r="22" spans="1:20" x14ac:dyDescent="0.25">
      <c r="A22" s="43" t="s">
        <v>45</v>
      </c>
      <c r="B22" s="44" t="s">
        <v>46</v>
      </c>
      <c r="C22" s="44">
        <v>20250428</v>
      </c>
      <c r="D22" s="13">
        <f>VLOOKUP(B22&amp;C22,'SDL Files'!A:I,9,0)</f>
        <v>1992.0814802769901</v>
      </c>
      <c r="E22" s="14">
        <f>VLOOKUP(E$2&amp;$C22,'SDCL Files'!$A:$K,11,0)</f>
        <v>2359.7009812839501</v>
      </c>
      <c r="F22" s="14">
        <f>VLOOKUP(F$2&amp;$C22,'SDCL Files'!$A:$K,11,0)</f>
        <v>208.897485207637</v>
      </c>
      <c r="G22" s="14">
        <f>VLOOKUP(G$2&amp;$C22,'SDCL Files'!$A:$K,11,0)</f>
        <v>3856.1662521355302</v>
      </c>
      <c r="H22" s="14">
        <f>VLOOKUP(H$2&amp;$C22,'SDCL Files'!$A:$K,11,0)</f>
        <v>3649.8137617750599</v>
      </c>
      <c r="I22" s="37">
        <f>VLOOKUP(C22,'Rebalance Relation'!A:B,2,0)</f>
        <v>20241030</v>
      </c>
      <c r="J22" s="38">
        <f>VLOOKUP(E$2&amp;$I22,'SDCL Rebalance'!$A:$N,14,0)</f>
        <v>0.05</v>
      </c>
      <c r="K22" s="38">
        <f>VLOOKUP(F$2&amp;$I22,'SDCL Rebalance'!$A:$N,14,0)</f>
        <v>0.15</v>
      </c>
      <c r="L22" s="38">
        <f>VLOOKUP(G$2&amp;$I22,'SDCL Rebalance'!$A:$N,14,0)</f>
        <v>0.4</v>
      </c>
      <c r="M22" s="38">
        <f>VLOOKUP(H$2&amp;$I22,'SDCL Rebalance'!$A:$N,14,0)</f>
        <v>0.4</v>
      </c>
      <c r="N22" s="15">
        <f>VLOOKUP(E$2&amp;$I22,'SDCL Rebalance'!$A:$K,11,0)</f>
        <v>1615.0744346507799</v>
      </c>
      <c r="O22" s="15">
        <f>VLOOKUP(F$2&amp;$I22,'SDCL Rebalance'!$A:$K,11,0)</f>
        <v>144.56154901742099</v>
      </c>
      <c r="P22" s="15">
        <f>VLOOKUP(G$2&amp;$I22,'SDCL Rebalance'!$A:$K,11,0)</f>
        <v>2934.3285561634498</v>
      </c>
      <c r="Q22" s="15">
        <f>VLOOKUP(H$2&amp;$I22,'SDCL Rebalance'!$A:$K,11,0)</f>
        <v>3051.1665013452598</v>
      </c>
      <c r="R22" s="16">
        <f>VLOOKUP(B22&amp;$I22,'SDL - Rebalance'!A:I,9,0)</f>
        <v>1539.5324268873701</v>
      </c>
      <c r="S22" s="40" cm="1">
        <f t="array" ref="S22">R22*(1+SUMPRODUCT(J22:M22,E22:H22/N22:Q22-1))</f>
        <v>1992.0814802769869</v>
      </c>
      <c r="T22" s="39" t="b">
        <f t="shared" si="2"/>
        <v>1</v>
      </c>
    </row>
    <row r="23" spans="1:20" x14ac:dyDescent="0.25">
      <c r="A23" s="43" t="s">
        <v>45</v>
      </c>
      <c r="B23" s="44" t="s">
        <v>46</v>
      </c>
      <c r="C23" s="44">
        <v>20250429</v>
      </c>
      <c r="D23" s="13">
        <f>VLOOKUP(B23&amp;C23,'SDL Files'!A:I,9,0)</f>
        <v>2001.71607988182</v>
      </c>
      <c r="E23" s="14">
        <f>VLOOKUP(E$2&amp;$C23,'SDCL Files'!$A:$K,11,0)</f>
        <v>2368.0409971404902</v>
      </c>
      <c r="F23" s="14">
        <f>VLOOKUP(F$2&amp;$C23,'SDCL Files'!$A:$K,11,0)</f>
        <v>209.10938983923401</v>
      </c>
      <c r="G23" s="14">
        <f>VLOOKUP(G$2&amp;$C23,'SDCL Files'!$A:$K,11,0)</f>
        <v>3880.4197564066199</v>
      </c>
      <c r="H23" s="14">
        <f>VLOOKUP(H$2&amp;$C23,'SDCL Files'!$A:$K,11,0)</f>
        <v>3668.68438602776</v>
      </c>
      <c r="I23" s="37">
        <f>VLOOKUP(C23,'Rebalance Relation'!A:B,2,0)</f>
        <v>20241030</v>
      </c>
      <c r="J23" s="38">
        <f>VLOOKUP(E$2&amp;$I23,'SDCL Rebalance'!$A:$N,14,0)</f>
        <v>0.05</v>
      </c>
      <c r="K23" s="38">
        <f>VLOOKUP(F$2&amp;$I23,'SDCL Rebalance'!$A:$N,14,0)</f>
        <v>0.15</v>
      </c>
      <c r="L23" s="38">
        <f>VLOOKUP(G$2&amp;$I23,'SDCL Rebalance'!$A:$N,14,0)</f>
        <v>0.4</v>
      </c>
      <c r="M23" s="38">
        <f>VLOOKUP(H$2&amp;$I23,'SDCL Rebalance'!$A:$N,14,0)</f>
        <v>0.4</v>
      </c>
      <c r="N23" s="15">
        <f>VLOOKUP(E$2&amp;$I23,'SDCL Rebalance'!$A:$K,11,0)</f>
        <v>1615.0744346507799</v>
      </c>
      <c r="O23" s="15">
        <f>VLOOKUP(F$2&amp;$I23,'SDCL Rebalance'!$A:$K,11,0)</f>
        <v>144.56154901742099</v>
      </c>
      <c r="P23" s="15">
        <f>VLOOKUP(G$2&amp;$I23,'SDCL Rebalance'!$A:$K,11,0)</f>
        <v>2934.3285561634498</v>
      </c>
      <c r="Q23" s="15">
        <f>VLOOKUP(H$2&amp;$I23,'SDCL Rebalance'!$A:$K,11,0)</f>
        <v>3051.1665013452598</v>
      </c>
      <c r="R23" s="16">
        <f>VLOOKUP(B23&amp;$I23,'SDL - Rebalance'!A:I,9,0)</f>
        <v>1539.5324268873701</v>
      </c>
      <c r="S23" s="40" cm="1">
        <f t="array" ref="S23">R23*(1+SUMPRODUCT(J23:M23,E23:H23/N23:Q23-1))</f>
        <v>2001.7160798818204</v>
      </c>
      <c r="T23" s="39" t="b">
        <f t="shared" si="2"/>
        <v>1</v>
      </c>
    </row>
    <row r="24" spans="1:20" x14ac:dyDescent="0.25">
      <c r="A24" s="43" t="s">
        <v>45</v>
      </c>
      <c r="B24" s="44" t="s">
        <v>46</v>
      </c>
      <c r="C24" s="44">
        <v>20250430</v>
      </c>
      <c r="D24" s="13">
        <f>VLOOKUP(B24&amp;C24,'SDL Files'!A:I,9,0)</f>
        <v>1994.4598525998299</v>
      </c>
      <c r="E24" s="14">
        <f>VLOOKUP(E$2&amp;$C24,'SDCL Files'!$A:$K,11,0)</f>
        <v>2329.9381861381898</v>
      </c>
      <c r="F24" s="14">
        <f>VLOOKUP(F$2&amp;$C24,'SDCL Files'!$A:$K,11,0)</f>
        <v>205.28668358150901</v>
      </c>
      <c r="G24" s="14">
        <f>VLOOKUP(G$2&amp;$C24,'SDCL Files'!$A:$K,11,0)</f>
        <v>3875.7594456547499</v>
      </c>
      <c r="H24" s="14">
        <f>VLOOKUP(H$2&amp;$C24,'SDCL Files'!$A:$K,11,0)</f>
        <v>3676.8320024560098</v>
      </c>
      <c r="I24" s="37">
        <f>VLOOKUP(C24,'Rebalance Relation'!A:B,2,0)</f>
        <v>20241030</v>
      </c>
      <c r="J24" s="38">
        <f>VLOOKUP(E$2&amp;$I24,'SDCL Rebalance'!$A:$N,14,0)</f>
        <v>0.05</v>
      </c>
      <c r="K24" s="38">
        <f>VLOOKUP(F$2&amp;$I24,'SDCL Rebalance'!$A:$N,14,0)</f>
        <v>0.15</v>
      </c>
      <c r="L24" s="38">
        <f>VLOOKUP(G$2&amp;$I24,'SDCL Rebalance'!$A:$N,14,0)</f>
        <v>0.4</v>
      </c>
      <c r="M24" s="38">
        <f>VLOOKUP(H$2&amp;$I24,'SDCL Rebalance'!$A:$N,14,0)</f>
        <v>0.4</v>
      </c>
      <c r="N24" s="15">
        <f>VLOOKUP(E$2&amp;$I24,'SDCL Rebalance'!$A:$K,11,0)</f>
        <v>1615.0744346507799</v>
      </c>
      <c r="O24" s="15">
        <f>VLOOKUP(F$2&amp;$I24,'SDCL Rebalance'!$A:$K,11,0)</f>
        <v>144.56154901742099</v>
      </c>
      <c r="P24" s="15">
        <f>VLOOKUP(G$2&amp;$I24,'SDCL Rebalance'!$A:$K,11,0)</f>
        <v>2934.3285561634498</v>
      </c>
      <c r="Q24" s="15">
        <f>VLOOKUP(H$2&amp;$I24,'SDCL Rebalance'!$A:$K,11,0)</f>
        <v>3051.1665013452598</v>
      </c>
      <c r="R24" s="16">
        <f>VLOOKUP(B24&amp;$I24,'SDL - Rebalance'!A:I,9,0)</f>
        <v>1539.5324268873701</v>
      </c>
      <c r="S24" s="40" cm="1">
        <f t="array" ref="S24">R24*(1+SUMPRODUCT(J24:M24,E24:H24/N24:Q24-1))</f>
        <v>1994.4598525998319</v>
      </c>
      <c r="T24" s="39" t="b">
        <f t="shared" si="2"/>
        <v>1</v>
      </c>
    </row>
    <row r="25" spans="1:20" x14ac:dyDescent="0.25">
      <c r="A25" s="43" t="s">
        <v>45</v>
      </c>
      <c r="B25" s="44" t="s">
        <v>46</v>
      </c>
      <c r="C25" s="44">
        <v>20250503</v>
      </c>
      <c r="D25" s="13">
        <f>VLOOKUP(B25&amp;C25,'SDL Files'!A:I,9,0)</f>
        <v>2003.10970459902</v>
      </c>
      <c r="E25" s="14">
        <f>VLOOKUP(E$2&amp;$C25,'SDCL Files'!$A:$K,11,0)</f>
        <v>2356.36760022213</v>
      </c>
      <c r="F25" s="14">
        <f>VLOOKUP(F$2&amp;$C25,'SDCL Files'!$A:$K,11,0)</f>
        <v>207.99747910744799</v>
      </c>
      <c r="G25" s="14">
        <f>VLOOKUP(G$2&amp;$C25,'SDCL Files'!$A:$K,11,0)</f>
        <v>3878.50792787826</v>
      </c>
      <c r="H25" s="14">
        <f>VLOOKUP(H$2&amp;$C25,'SDCL Files'!$A:$K,11,0)</f>
        <v>3690.6695036198398</v>
      </c>
      <c r="I25" s="37">
        <f>VLOOKUP(C25,'Rebalance Relation'!A:B,2,0)</f>
        <v>20250430</v>
      </c>
      <c r="J25" s="38">
        <v>0.05</v>
      </c>
      <c r="K25" s="38">
        <v>0.15</v>
      </c>
      <c r="L25" s="38">
        <v>0.4</v>
      </c>
      <c r="M25" s="38">
        <v>0.4</v>
      </c>
      <c r="N25" s="15">
        <f>VLOOKUP(E$2&amp;$I25,'SDCL Rebalance'!$A:$K,11,0)</f>
        <v>2329.9381861381898</v>
      </c>
      <c r="O25" s="15">
        <f>VLOOKUP(F$2&amp;$I25,'SDCL Rebalance'!$A:$K,11,0)</f>
        <v>205.28668358150901</v>
      </c>
      <c r="P25" s="15">
        <f>VLOOKUP(G$2&amp;$I25,'SDCL Rebalance'!$A:$K,11,0)</f>
        <v>3875.7594456547499</v>
      </c>
      <c r="Q25" s="15">
        <f>VLOOKUP(H$2&amp;$I25,'SDCL Rebalance'!$A:$K,11,0)</f>
        <v>3676.8320024560098</v>
      </c>
      <c r="R25" s="16">
        <f>VLOOKUP(B25&amp;$I25,'SDL - Rebalance'!A:I,9,0)</f>
        <v>1994.4598525998299</v>
      </c>
      <c r="S25" s="40" cm="1">
        <f t="array" ref="S25">R25*(1+SUMPRODUCT(J25:M25,E25:H25/N25:Q25-1))</f>
        <v>2003.1097045990223</v>
      </c>
      <c r="T25" s="39" t="b">
        <f t="shared" si="2"/>
        <v>1</v>
      </c>
    </row>
    <row r="26" spans="1:20" x14ac:dyDescent="0.25">
      <c r="A26" s="43" t="s">
        <v>45</v>
      </c>
      <c r="B26" s="44" t="s">
        <v>46</v>
      </c>
      <c r="C26" s="44">
        <v>20250504</v>
      </c>
      <c r="D26" s="13">
        <f>VLOOKUP(B26&amp;C26,'SDL Files'!A:I,9,0)</f>
        <v>2000.0500127645701</v>
      </c>
      <c r="E26" s="14">
        <f>VLOOKUP(E$2&amp;$C26,'SDCL Files'!$A:$K,11,0)</f>
        <v>2368.7073085034099</v>
      </c>
      <c r="F26" s="14">
        <f>VLOOKUP(F$2&amp;$C26,'SDCL Files'!$A:$K,11,0)</f>
        <v>209.10425285441201</v>
      </c>
      <c r="G26" s="14">
        <f>VLOOKUP(G$2&amp;$C26,'SDCL Files'!$A:$K,11,0)</f>
        <v>3861.7727132476398</v>
      </c>
      <c r="H26" s="14">
        <f>VLOOKUP(H$2&amp;$C26,'SDCL Files'!$A:$K,11,0)</f>
        <v>3682.5764370325401</v>
      </c>
      <c r="I26" s="37">
        <f>VLOOKUP(C26,'Rebalance Relation'!A:B,2,0)</f>
        <v>20250430</v>
      </c>
      <c r="J26" s="38">
        <f>VLOOKUP(E$2&amp;$I26,'SDCL Rebalance'!$A:$N,14,0)</f>
        <v>0.05</v>
      </c>
      <c r="K26" s="38">
        <f>VLOOKUP(F$2&amp;$I26,'SDCL Rebalance'!$A:$N,14,0)</f>
        <v>0.15</v>
      </c>
      <c r="L26" s="38">
        <f>VLOOKUP(G$2&amp;$I26,'SDCL Rebalance'!$A:$N,14,0)</f>
        <v>0.4</v>
      </c>
      <c r="M26" s="38">
        <f>VLOOKUP(H$2&amp;$I26,'SDCL Rebalance'!$A:$N,14,0)</f>
        <v>0.4</v>
      </c>
      <c r="N26" s="15">
        <f>VLOOKUP(E$2&amp;$I26,'SDCL Rebalance'!$A:$K,11,0)</f>
        <v>2329.9381861381898</v>
      </c>
      <c r="O26" s="15">
        <f>VLOOKUP(F$2&amp;$I26,'SDCL Rebalance'!$A:$K,11,0)</f>
        <v>205.28668358150901</v>
      </c>
      <c r="P26" s="15">
        <f>VLOOKUP(G$2&amp;$I26,'SDCL Rebalance'!$A:$K,11,0)</f>
        <v>3875.7594456547499</v>
      </c>
      <c r="Q26" s="15">
        <f>VLOOKUP(H$2&amp;$I26,'SDCL Rebalance'!$A:$K,11,0)</f>
        <v>3676.8320024560098</v>
      </c>
      <c r="R26" s="16">
        <f>VLOOKUP(B26&amp;$I26,'SDL - Rebalance'!A:I,9,0)</f>
        <v>1994.4598525998299</v>
      </c>
      <c r="S26" s="40" cm="1">
        <f t="array" ref="S26">R26*(1+SUMPRODUCT(J26:M26,E26:H26/N26:Q26-1))</f>
        <v>2000.0500127645619</v>
      </c>
      <c r="T26" s="39" t="b">
        <f t="shared" si="2"/>
        <v>1</v>
      </c>
    </row>
    <row r="27" spans="1:20" x14ac:dyDescent="0.25">
      <c r="A27" s="43" t="s">
        <v>45</v>
      </c>
      <c r="B27" s="44" t="s">
        <v>46</v>
      </c>
      <c r="C27" s="44">
        <v>20250505</v>
      </c>
      <c r="D27" s="13">
        <f>VLOOKUP(B27&amp;C27,'SDL Files'!A:I,9,0)</f>
        <v>1998.4287907704199</v>
      </c>
      <c r="E27" s="14">
        <f>VLOOKUP(E$2&amp;$C27,'SDCL Files'!$A:$K,11,0)</f>
        <v>2396.7681473028802</v>
      </c>
      <c r="F27" s="14">
        <f>VLOOKUP(F$2&amp;$C27,'SDCL Files'!$A:$K,11,0)</f>
        <v>213.19906728270101</v>
      </c>
      <c r="G27" s="14">
        <f>VLOOKUP(G$2&amp;$C27,'SDCL Files'!$A:$K,11,0)</f>
        <v>3812.21456256695</v>
      </c>
      <c r="H27" s="14">
        <f>VLOOKUP(H$2&amp;$C27,'SDCL Files'!$A:$K,11,0)</f>
        <v>3689.0808779754898</v>
      </c>
      <c r="I27" s="37">
        <f>VLOOKUP(C27,'Rebalance Relation'!A:B,2,0)</f>
        <v>20250430</v>
      </c>
      <c r="J27" s="38">
        <f>VLOOKUP(E$2&amp;$I27,'SDCL Rebalance'!$A:$N,14,0)</f>
        <v>0.05</v>
      </c>
      <c r="K27" s="38">
        <f>VLOOKUP(F$2&amp;$I27,'SDCL Rebalance'!$A:$N,14,0)</f>
        <v>0.15</v>
      </c>
      <c r="L27" s="38">
        <f>VLOOKUP(G$2&amp;$I27,'SDCL Rebalance'!$A:$N,14,0)</f>
        <v>0.4</v>
      </c>
      <c r="M27" s="38">
        <f>VLOOKUP(H$2&amp;$I27,'SDCL Rebalance'!$A:$N,14,0)</f>
        <v>0.4</v>
      </c>
      <c r="N27" s="15">
        <f>VLOOKUP(E$2&amp;$I27,'SDCL Rebalance'!$A:$K,11,0)</f>
        <v>2329.9381861381898</v>
      </c>
      <c r="O27" s="15">
        <f>VLOOKUP(F$2&amp;$I27,'SDCL Rebalance'!$A:$K,11,0)</f>
        <v>205.28668358150901</v>
      </c>
      <c r="P27" s="15">
        <f>VLOOKUP(G$2&amp;$I27,'SDCL Rebalance'!$A:$K,11,0)</f>
        <v>3875.7594456547499</v>
      </c>
      <c r="Q27" s="15">
        <f>VLOOKUP(H$2&amp;$I27,'SDCL Rebalance'!$A:$K,11,0)</f>
        <v>3676.8320024560098</v>
      </c>
      <c r="R27" s="16">
        <f>VLOOKUP(B27&amp;$I27,'SDL - Rebalance'!A:I,9,0)</f>
        <v>1994.4598525998299</v>
      </c>
      <c r="S27" s="40" cm="1">
        <f t="array" ref="S27">R27*(1+SUMPRODUCT(J27:M27,E27:H27/N27:Q27-1))</f>
        <v>1998.4287907704197</v>
      </c>
      <c r="T27" s="39" t="b">
        <f t="shared" si="2"/>
        <v>1</v>
      </c>
    </row>
    <row r="28" spans="1:20" x14ac:dyDescent="0.25">
      <c r="A28" s="43" t="s">
        <v>45</v>
      </c>
      <c r="B28" s="44" t="s">
        <v>46</v>
      </c>
      <c r="C28" s="44">
        <v>20250506</v>
      </c>
      <c r="D28" s="13">
        <f>VLOOKUP(B28&amp;C28,'SDL Files'!A:I,9,0)</f>
        <v>2011.6359269669699</v>
      </c>
      <c r="E28" s="14">
        <f>VLOOKUP(E$2&amp;$C28,'SDCL Files'!$A:$K,11,0)</f>
        <v>2418.4863712016499</v>
      </c>
      <c r="F28" s="14">
        <f>VLOOKUP(F$2&amp;$C28,'SDCL Files'!$A:$K,11,0)</f>
        <v>214.99236008674399</v>
      </c>
      <c r="G28" s="14">
        <f>VLOOKUP(G$2&amp;$C28,'SDCL Files'!$A:$K,11,0)</f>
        <v>3845.4246269043501</v>
      </c>
      <c r="H28" s="14">
        <f>VLOOKUP(H$2&amp;$C28,'SDCL Files'!$A:$K,11,0)</f>
        <v>3702.11566702244</v>
      </c>
      <c r="I28" s="37">
        <f>VLOOKUP(C28,'Rebalance Relation'!A:B,2,0)</f>
        <v>20250430</v>
      </c>
      <c r="J28" s="38">
        <f>VLOOKUP(E$2&amp;$I28,'SDCL Rebalance'!$A:$N,14,0)</f>
        <v>0.05</v>
      </c>
      <c r="K28" s="38">
        <f>VLOOKUP(F$2&amp;$I28,'SDCL Rebalance'!$A:$N,14,0)</f>
        <v>0.15</v>
      </c>
      <c r="L28" s="38">
        <f>VLOOKUP(G$2&amp;$I28,'SDCL Rebalance'!$A:$N,14,0)</f>
        <v>0.4</v>
      </c>
      <c r="M28" s="38">
        <f>VLOOKUP(H$2&amp;$I28,'SDCL Rebalance'!$A:$N,14,0)</f>
        <v>0.4</v>
      </c>
      <c r="N28" s="15">
        <f>VLOOKUP(E$2&amp;$I28,'SDCL Rebalance'!$A:$K,11,0)</f>
        <v>2329.9381861381898</v>
      </c>
      <c r="O28" s="15">
        <f>VLOOKUP(F$2&amp;$I28,'SDCL Rebalance'!$A:$K,11,0)</f>
        <v>205.28668358150901</v>
      </c>
      <c r="P28" s="15">
        <f>VLOOKUP(G$2&amp;$I28,'SDCL Rebalance'!$A:$K,11,0)</f>
        <v>3875.7594456547499</v>
      </c>
      <c r="Q28" s="15">
        <f>VLOOKUP(H$2&amp;$I28,'SDCL Rebalance'!$A:$K,11,0)</f>
        <v>3676.8320024560098</v>
      </c>
      <c r="R28" s="16">
        <f>VLOOKUP(B28&amp;$I28,'SDL - Rebalance'!A:I,9,0)</f>
        <v>1994.4598525998299</v>
      </c>
      <c r="S28" s="40" cm="1">
        <f t="array" ref="S28">R28*(1+SUMPRODUCT(J28:M28,E28:H28/N28:Q28-1))</f>
        <v>2011.6359269669699</v>
      </c>
      <c r="T28" s="39" t="b">
        <f t="shared" si="2"/>
        <v>1</v>
      </c>
    </row>
    <row r="29" spans="1:20" x14ac:dyDescent="0.25">
      <c r="A29" s="43" t="s">
        <v>45</v>
      </c>
      <c r="B29" s="44" t="s">
        <v>46</v>
      </c>
      <c r="C29" s="44">
        <v>20250507</v>
      </c>
      <c r="D29" s="13">
        <f>VLOOKUP(B29&amp;C29,'SDL Files'!A:I,9,0)</f>
        <v>2033.5522248350601</v>
      </c>
      <c r="E29" s="14">
        <f>VLOOKUP(E$2&amp;$C29,'SDCL Files'!$A:$K,11,0)</f>
        <v>2444.9588356732902</v>
      </c>
      <c r="F29" s="14">
        <f>VLOOKUP(F$2&amp;$C29,'SDCL Files'!$A:$K,11,0)</f>
        <v>218.751597168231</v>
      </c>
      <c r="G29" s="14">
        <f>VLOOKUP(G$2&amp;$C29,'SDCL Files'!$A:$K,11,0)</f>
        <v>3887.7798733026698</v>
      </c>
      <c r="H29" s="14">
        <f>VLOOKUP(H$2&amp;$C29,'SDCL Files'!$A:$K,11,0)</f>
        <v>3732.4713778615801</v>
      </c>
      <c r="I29" s="37">
        <f>VLOOKUP(C29,'Rebalance Relation'!A:B,2,0)</f>
        <v>20250430</v>
      </c>
      <c r="J29" s="38">
        <f>VLOOKUP(E$2&amp;$I29,'SDCL Rebalance'!$A:$N,14,0)</f>
        <v>0.05</v>
      </c>
      <c r="K29" s="38">
        <f>VLOOKUP(F$2&amp;$I29,'SDCL Rebalance'!$A:$N,14,0)</f>
        <v>0.15</v>
      </c>
      <c r="L29" s="38">
        <f>VLOOKUP(G$2&amp;$I29,'SDCL Rebalance'!$A:$N,14,0)</f>
        <v>0.4</v>
      </c>
      <c r="M29" s="38">
        <f>VLOOKUP(H$2&amp;$I29,'SDCL Rebalance'!$A:$N,14,0)</f>
        <v>0.4</v>
      </c>
      <c r="N29" s="15">
        <f>VLOOKUP(E$2&amp;$I29,'SDCL Rebalance'!$A:$K,11,0)</f>
        <v>2329.9381861381898</v>
      </c>
      <c r="O29" s="15">
        <f>VLOOKUP(F$2&amp;$I29,'SDCL Rebalance'!$A:$K,11,0)</f>
        <v>205.28668358150901</v>
      </c>
      <c r="P29" s="15">
        <f>VLOOKUP(G$2&amp;$I29,'SDCL Rebalance'!$A:$K,11,0)</f>
        <v>3875.7594456547499</v>
      </c>
      <c r="Q29" s="15">
        <f>VLOOKUP(H$2&amp;$I29,'SDCL Rebalance'!$A:$K,11,0)</f>
        <v>3676.8320024560098</v>
      </c>
      <c r="R29" s="16">
        <f>VLOOKUP(B29&amp;$I29,'SDL - Rebalance'!A:I,9,0)</f>
        <v>1994.4598525998299</v>
      </c>
      <c r="S29" s="40" cm="1">
        <f t="array" ref="S29">R29*(1+SUMPRODUCT(J29:M29,E29:H29/N29:Q29-1))</f>
        <v>2033.5522248350599</v>
      </c>
      <c r="T29" s="39" t="b">
        <f t="shared" si="2"/>
        <v>1</v>
      </c>
    </row>
    <row r="30" spans="1:20" x14ac:dyDescent="0.25">
      <c r="A30" s="43" t="s">
        <v>45</v>
      </c>
      <c r="B30" s="44" t="s">
        <v>46</v>
      </c>
      <c r="C30" s="44">
        <v>20250510</v>
      </c>
      <c r="D30" s="13">
        <f>VLOOKUP(B30&amp;C30,'SDL Files'!A:I,9,0)</f>
        <v>2044.07335026031</v>
      </c>
      <c r="E30" s="14">
        <f>VLOOKUP(E$2&amp;$C30,'SDCL Files'!$A:$K,11,0)</f>
        <v>2470.41852280287</v>
      </c>
      <c r="F30" s="14">
        <f>VLOOKUP(F$2&amp;$C30,'SDCL Files'!$A:$K,11,0)</f>
        <v>220.65208258610701</v>
      </c>
      <c r="G30" s="14">
        <f>VLOOKUP(G$2&amp;$C30,'SDCL Files'!$A:$K,11,0)</f>
        <v>3897.4596622233798</v>
      </c>
      <c r="H30" s="14">
        <f>VLOOKUP(H$2&amp;$C30,'SDCL Files'!$A:$K,11,0)</f>
        <v>3753.9914186274</v>
      </c>
      <c r="I30" s="37">
        <f>VLOOKUP(C30,'Rebalance Relation'!A:B,2,0)</f>
        <v>20250430</v>
      </c>
      <c r="J30" s="38">
        <f>VLOOKUP(E$2&amp;$I30,'SDCL Rebalance'!$A:$N,14,0)</f>
        <v>0.05</v>
      </c>
      <c r="K30" s="38">
        <f>VLOOKUP(F$2&amp;$I30,'SDCL Rebalance'!$A:$N,14,0)</f>
        <v>0.15</v>
      </c>
      <c r="L30" s="38">
        <f>VLOOKUP(G$2&amp;$I30,'SDCL Rebalance'!$A:$N,14,0)</f>
        <v>0.4</v>
      </c>
      <c r="M30" s="38">
        <f>VLOOKUP(H$2&amp;$I30,'SDCL Rebalance'!$A:$N,14,0)</f>
        <v>0.4</v>
      </c>
      <c r="N30" s="15">
        <f>VLOOKUP(E$2&amp;$I30,'SDCL Rebalance'!$A:$K,11,0)</f>
        <v>2329.9381861381898</v>
      </c>
      <c r="O30" s="15">
        <f>VLOOKUP(F$2&amp;$I30,'SDCL Rebalance'!$A:$K,11,0)</f>
        <v>205.28668358150901</v>
      </c>
      <c r="P30" s="15">
        <f>VLOOKUP(G$2&amp;$I30,'SDCL Rebalance'!$A:$K,11,0)</f>
        <v>3875.7594456547499</v>
      </c>
      <c r="Q30" s="15">
        <f>VLOOKUP(H$2&amp;$I30,'SDCL Rebalance'!$A:$K,11,0)</f>
        <v>3676.8320024560098</v>
      </c>
      <c r="R30" s="16">
        <f>VLOOKUP(B30&amp;$I30,'SDL - Rebalance'!A:I,9,0)</f>
        <v>1994.4598525998299</v>
      </c>
      <c r="S30" s="40" cm="1">
        <f t="array" ref="S30">R30*(1+SUMPRODUCT(J30:M30,E30:H30/N30:Q30-1))</f>
        <v>2044.0733502603064</v>
      </c>
      <c r="T30" s="39" t="b">
        <f t="shared" si="2"/>
        <v>1</v>
      </c>
    </row>
    <row r="31" spans="1:20" x14ac:dyDescent="0.25">
      <c r="A31" s="43" t="s">
        <v>45</v>
      </c>
      <c r="B31" s="44" t="s">
        <v>46</v>
      </c>
      <c r="C31" s="44">
        <v>20250511</v>
      </c>
      <c r="D31" s="13">
        <f>VLOOKUP(B31&amp;C31,'SDL Files'!A:I,9,0)</f>
        <v>2020.9653457453601</v>
      </c>
      <c r="E31" s="14">
        <f>VLOOKUP(E$2&amp;$C31,'SDCL Files'!$A:$K,11,0)</f>
        <v>2435.1361599208399</v>
      </c>
      <c r="F31" s="14">
        <f>VLOOKUP(F$2&amp;$C31,'SDCL Files'!$A:$K,11,0)</f>
        <v>217.861351692282</v>
      </c>
      <c r="G31" s="14">
        <f>VLOOKUP(G$2&amp;$C31,'SDCL Files'!$A:$K,11,0)</f>
        <v>3845.5528779524102</v>
      </c>
      <c r="H31" s="14">
        <f>VLOOKUP(H$2&amp;$C31,'SDCL Files'!$A:$K,11,0)</f>
        <v>3722.4375086903801</v>
      </c>
      <c r="I31" s="37">
        <f>VLOOKUP(C31,'Rebalance Relation'!A:B,2,0)</f>
        <v>20250430</v>
      </c>
      <c r="J31" s="38">
        <f>VLOOKUP(E$2&amp;$I31,'SDCL Rebalance'!$A:$N,14,0)</f>
        <v>0.05</v>
      </c>
      <c r="K31" s="38">
        <f>VLOOKUP(F$2&amp;$I31,'SDCL Rebalance'!$A:$N,14,0)</f>
        <v>0.15</v>
      </c>
      <c r="L31" s="38">
        <f>VLOOKUP(G$2&amp;$I31,'SDCL Rebalance'!$A:$N,14,0)</f>
        <v>0.4</v>
      </c>
      <c r="M31" s="38">
        <f>VLOOKUP(H$2&amp;$I31,'SDCL Rebalance'!$A:$N,14,0)</f>
        <v>0.4</v>
      </c>
      <c r="N31" s="15">
        <f>VLOOKUP(E$2&amp;$I31,'SDCL Rebalance'!$A:$K,11,0)</f>
        <v>2329.9381861381898</v>
      </c>
      <c r="O31" s="15">
        <f>VLOOKUP(F$2&amp;$I31,'SDCL Rebalance'!$A:$K,11,0)</f>
        <v>205.28668358150901</v>
      </c>
      <c r="P31" s="15">
        <f>VLOOKUP(G$2&amp;$I31,'SDCL Rebalance'!$A:$K,11,0)</f>
        <v>3875.7594456547499</v>
      </c>
      <c r="Q31" s="15">
        <f>VLOOKUP(H$2&amp;$I31,'SDCL Rebalance'!$A:$K,11,0)</f>
        <v>3676.8320024560098</v>
      </c>
      <c r="R31" s="16">
        <f>VLOOKUP(B31&amp;$I31,'SDL - Rebalance'!A:I,9,0)</f>
        <v>1994.4598525998299</v>
      </c>
      <c r="S31" s="40" cm="1">
        <f t="array" ref="S31">R31*(1+SUMPRODUCT(J31:M31,E31:H31/N31:Q31-1))</f>
        <v>2020.965345745351</v>
      </c>
      <c r="T31" s="39" t="b">
        <f t="shared" si="2"/>
        <v>1</v>
      </c>
    </row>
    <row r="32" spans="1:20" ht="14.4" customHeight="1" x14ac:dyDescent="0.25">
      <c r="A32" s="43" t="s">
        <v>45</v>
      </c>
      <c r="B32" s="44" t="s">
        <v>46</v>
      </c>
      <c r="C32" s="44">
        <v>20250512</v>
      </c>
      <c r="D32" s="13">
        <f>VLOOKUP(B32&amp;C32,'SDL Files'!A:I,9,0)</f>
        <v>1990.7238696035399</v>
      </c>
      <c r="E32" s="14">
        <f>VLOOKUP(E$2&amp;$C32,'SDCL Files'!$A:$K,11,0)</f>
        <v>2367.3121186518802</v>
      </c>
      <c r="F32" s="14">
        <f>VLOOKUP(F$2&amp;$C32,'SDCL Files'!$A:$K,11,0)</f>
        <v>216.16491296842099</v>
      </c>
      <c r="G32" s="14">
        <f>VLOOKUP(G$2&amp;$C32,'SDCL Files'!$A:$K,11,0)</f>
        <v>3766.8664227336599</v>
      </c>
      <c r="H32" s="14">
        <f>VLOOKUP(H$2&amp;$C32,'SDCL Files'!$A:$K,11,0)</f>
        <v>3682.4813250828201</v>
      </c>
      <c r="I32" s="37">
        <f>VLOOKUP(C32,'Rebalance Relation'!A:B,2,0)</f>
        <v>20250430</v>
      </c>
      <c r="J32" s="38">
        <f>VLOOKUP(E$2&amp;$I32,'SDCL Rebalance'!$A:$N,14,0)</f>
        <v>0.05</v>
      </c>
      <c r="K32" s="38">
        <f>VLOOKUP(F$2&amp;$I32,'SDCL Rebalance'!$A:$N,14,0)</f>
        <v>0.15</v>
      </c>
      <c r="L32" s="38">
        <f>VLOOKUP(G$2&amp;$I32,'SDCL Rebalance'!$A:$N,14,0)</f>
        <v>0.4</v>
      </c>
      <c r="M32" s="38">
        <f>VLOOKUP(H$2&amp;$I32,'SDCL Rebalance'!$A:$N,14,0)</f>
        <v>0.4</v>
      </c>
      <c r="N32" s="15">
        <f>VLOOKUP(E$2&amp;$I32,'SDCL Rebalance'!$A:$K,11,0)</f>
        <v>2329.9381861381898</v>
      </c>
      <c r="O32" s="15">
        <f>VLOOKUP(F$2&amp;$I32,'SDCL Rebalance'!$A:$K,11,0)</f>
        <v>205.28668358150901</v>
      </c>
      <c r="P32" s="15">
        <f>VLOOKUP(G$2&amp;$I32,'SDCL Rebalance'!$A:$K,11,0)</f>
        <v>3875.7594456547499</v>
      </c>
      <c r="Q32" s="15">
        <f>VLOOKUP(H$2&amp;$I32,'SDCL Rebalance'!$A:$K,11,0)</f>
        <v>3676.8320024560098</v>
      </c>
      <c r="R32" s="16">
        <f>VLOOKUP(B32&amp;$I32,'SDL - Rebalance'!A:I,9,0)</f>
        <v>1994.4598525998299</v>
      </c>
      <c r="S32" s="40" cm="1">
        <f t="array" ref="S32">R32*(1+SUMPRODUCT(J32:M32,E32:H32/N32:Q32-1))</f>
        <v>1990.7238696035447</v>
      </c>
      <c r="T32" s="39" t="b">
        <f t="shared" si="2"/>
        <v>1</v>
      </c>
    </row>
    <row r="33" spans="5:19" s="16" customFormat="1" x14ac:dyDescent="0.25">
      <c r="E33" s="15"/>
      <c r="F33" s="15"/>
      <c r="G33" s="15"/>
      <c r="H33" s="15"/>
      <c r="N33" s="15"/>
      <c r="O33" s="15"/>
      <c r="P33" s="15"/>
      <c r="Q33" s="15"/>
      <c r="S33" s="41"/>
    </row>
  </sheetData>
  <autoFilter ref="A2:R16" xr:uid="{390C9A36-C555-490A-BFE9-AE0234DEA250}">
    <sortState xmlns:xlrd2="http://schemas.microsoft.com/office/spreadsheetml/2017/richdata2" ref="A3:R16">
      <sortCondition descending="1" ref="C2:C16"/>
    </sortState>
  </autoFilter>
  <conditionalFormatting sqref="T3:T24 T26:T32">
    <cfRule type="cellIs" dxfId="11" priority="3" operator="equal">
      <formula>FALSE</formula>
    </cfRule>
    <cfRule type="cellIs" dxfId="10" priority="4" operator="equal">
      <formula>TRUE</formula>
    </cfRule>
  </conditionalFormatting>
  <conditionalFormatting sqref="T25">
    <cfRule type="cellIs" dxfId="9" priority="1" operator="equal">
      <formula>FALSE</formula>
    </cfRule>
    <cfRule type="cellIs" dxfId="8" priority="2" operator="equal">
      <formula>TRUE</formula>
    </cfRule>
  </conditionalFormatting>
  <pageMargins left="0.7" right="0.7" top="0.75" bottom="0.75" header="0.3" footer="0.3"/>
  <pageSetup orientation="portrait" horizontalDpi="90" verticalDpi="90" r:id="rId1"/>
  <headerFooter>
    <oddHeader>&amp;L&amp;"Calibri"&amp;10&amp;K000000S&amp;P Global Public&amp;1#</oddHead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3D02EA-0302-43CB-AA1A-51E6E833F267}">
  <sheetPr>
    <tabColor theme="0" tint="-0.14999847407452621"/>
  </sheetPr>
  <dimension ref="A1:Q31"/>
  <sheetViews>
    <sheetView zoomScale="80" zoomScaleNormal="80" workbookViewId="0"/>
  </sheetViews>
  <sheetFormatPr defaultColWidth="8.88671875" defaultRowHeight="13.2" x14ac:dyDescent="0.3"/>
  <cols>
    <col min="1" max="1" width="19.109375" style="7" customWidth="1"/>
    <col min="2" max="2" width="11.33203125" style="7" bestFit="1" customWidth="1"/>
    <col min="3" max="3" width="17.33203125" style="7" bestFit="1" customWidth="1"/>
    <col min="4" max="4" width="29.33203125" style="7" bestFit="1" customWidth="1"/>
    <col min="5" max="5" width="14.5546875" style="7" bestFit="1" customWidth="1"/>
    <col min="6" max="6" width="17.6640625" style="7" bestFit="1" customWidth="1"/>
    <col min="7" max="8" width="13.6640625" style="7" bestFit="1" customWidth="1"/>
    <col min="9" max="9" width="16.6640625" style="8" bestFit="1" customWidth="1"/>
    <col min="10" max="10" width="23.6640625" style="9" bestFit="1" customWidth="1"/>
    <col min="11" max="11" width="18.88671875" style="9" bestFit="1" customWidth="1"/>
    <col min="12" max="12" width="16.6640625" style="7" bestFit="1" customWidth="1"/>
    <col min="13" max="13" width="17.88671875" style="10" bestFit="1" customWidth="1"/>
    <col min="14" max="14" width="18.33203125" style="7" bestFit="1" customWidth="1"/>
    <col min="15" max="15" width="20.6640625" style="9" bestFit="1" customWidth="1"/>
    <col min="16" max="16" width="16.33203125" style="9" bestFit="1" customWidth="1"/>
    <col min="17" max="17" width="13.6640625" style="7" bestFit="1" customWidth="1"/>
    <col min="18" max="16384" width="8.88671875" style="7"/>
  </cols>
  <sheetData>
    <row r="1" spans="1:17" x14ac:dyDescent="0.3">
      <c r="A1" s="29" t="s">
        <v>42</v>
      </c>
      <c r="B1" s="19" t="s">
        <v>3</v>
      </c>
      <c r="C1" s="19" t="s">
        <v>4</v>
      </c>
      <c r="D1" s="19" t="s">
        <v>0</v>
      </c>
      <c r="E1" s="19" t="s">
        <v>1</v>
      </c>
      <c r="F1" s="19" t="s">
        <v>2</v>
      </c>
      <c r="G1" s="19" t="s">
        <v>5</v>
      </c>
      <c r="H1" s="19" t="s">
        <v>6</v>
      </c>
      <c r="I1" s="20" t="s">
        <v>7</v>
      </c>
      <c r="J1" s="21" t="s">
        <v>8</v>
      </c>
      <c r="K1" s="21" t="s">
        <v>9</v>
      </c>
      <c r="L1" s="19" t="s">
        <v>10</v>
      </c>
      <c r="M1" s="22" t="s">
        <v>11</v>
      </c>
      <c r="N1" s="19" t="s">
        <v>12</v>
      </c>
      <c r="O1" s="21" t="s">
        <v>13</v>
      </c>
      <c r="P1" s="21" t="s">
        <v>14</v>
      </c>
      <c r="Q1" s="19" t="s">
        <v>15</v>
      </c>
    </row>
    <row r="2" spans="1:17" x14ac:dyDescent="0.3">
      <c r="A2" s="30" t="str">
        <f t="shared" ref="A2:A31" si="0">E2&amp;C2</f>
        <v>SP-IoI-PR20250401</v>
      </c>
      <c r="C2" s="7">
        <v>20250401</v>
      </c>
      <c r="D2" s="7" t="s">
        <v>45</v>
      </c>
      <c r="E2" s="7" t="s">
        <v>46</v>
      </c>
      <c r="F2" s="7" t="s">
        <v>48</v>
      </c>
      <c r="H2" s="23" t="s">
        <v>47</v>
      </c>
      <c r="I2" s="8">
        <v>1912.3642017433101</v>
      </c>
      <c r="M2" s="10">
        <v>1.01405170247245E-2</v>
      </c>
    </row>
    <row r="3" spans="1:17" x14ac:dyDescent="0.3">
      <c r="A3" s="30" t="str">
        <f t="shared" si="0"/>
        <v>SP-IoI-PR20250402</v>
      </c>
      <c r="C3" s="7">
        <v>20250402</v>
      </c>
      <c r="D3" s="7" t="s">
        <v>45</v>
      </c>
      <c r="E3" s="7" t="s">
        <v>46</v>
      </c>
      <c r="F3" s="7" t="s">
        <v>48</v>
      </c>
      <c r="H3" s="23" t="s">
        <v>47</v>
      </c>
      <c r="I3" s="8">
        <v>1912.69126409571</v>
      </c>
      <c r="M3" s="10">
        <v>1.71025138470553E-4</v>
      </c>
    </row>
    <row r="4" spans="1:17" x14ac:dyDescent="0.3">
      <c r="A4" s="30" t="str">
        <f t="shared" si="0"/>
        <v>SP-IoI-PR20250405</v>
      </c>
      <c r="C4" s="7">
        <v>20250405</v>
      </c>
      <c r="D4" s="7" t="s">
        <v>45</v>
      </c>
      <c r="E4" s="7" t="s">
        <v>46</v>
      </c>
      <c r="F4" s="7" t="s">
        <v>48</v>
      </c>
      <c r="H4" s="23" t="s">
        <v>47</v>
      </c>
      <c r="I4" s="8">
        <v>1921.0520314734099</v>
      </c>
      <c r="M4" s="10">
        <v>4.3712059204935602E-3</v>
      </c>
    </row>
    <row r="5" spans="1:17" x14ac:dyDescent="0.3">
      <c r="A5" s="30" t="str">
        <f t="shared" si="0"/>
        <v>SP-IoI-PR20250406</v>
      </c>
      <c r="C5" s="7">
        <v>20250406</v>
      </c>
      <c r="D5" s="7" t="s">
        <v>45</v>
      </c>
      <c r="E5" s="7" t="s">
        <v>46</v>
      </c>
      <c r="F5" s="7" t="s">
        <v>48</v>
      </c>
      <c r="H5" s="23" t="s">
        <v>47</v>
      </c>
      <c r="I5" s="8">
        <v>1928.3883975895501</v>
      </c>
      <c r="M5" s="10">
        <v>3.8189315000049799E-3</v>
      </c>
    </row>
    <row r="6" spans="1:17" x14ac:dyDescent="0.3">
      <c r="A6" s="30" t="str">
        <f t="shared" si="0"/>
        <v>SP-IoI-PR20250407</v>
      </c>
      <c r="C6" s="7">
        <v>20250407</v>
      </c>
      <c r="D6" s="7" t="s">
        <v>45</v>
      </c>
      <c r="E6" s="7" t="s">
        <v>46</v>
      </c>
      <c r="F6" s="7" t="s">
        <v>48</v>
      </c>
      <c r="H6" s="23" t="s">
        <v>47</v>
      </c>
      <c r="I6" s="8">
        <v>1934.80242620274</v>
      </c>
      <c r="M6" s="10">
        <v>3.32610827840137E-3</v>
      </c>
    </row>
    <row r="7" spans="1:17" x14ac:dyDescent="0.3">
      <c r="A7" s="30" t="str">
        <f t="shared" si="0"/>
        <v>SP-IoI-PR20250408</v>
      </c>
      <c r="C7" s="7">
        <v>20250408</v>
      </c>
      <c r="D7" s="7" t="s">
        <v>45</v>
      </c>
      <c r="E7" s="7" t="s">
        <v>46</v>
      </c>
      <c r="F7" s="7" t="s">
        <v>48</v>
      </c>
      <c r="H7" s="23" t="s">
        <v>47</v>
      </c>
      <c r="I7" s="8">
        <v>1934.3548272055</v>
      </c>
      <c r="M7" s="10">
        <v>-2.3134093237933299E-4</v>
      </c>
    </row>
    <row r="8" spans="1:17" x14ac:dyDescent="0.3">
      <c r="A8" s="30" t="str">
        <f t="shared" si="0"/>
        <v>SP-IoI-PR20250409</v>
      </c>
      <c r="C8" s="7">
        <v>20250409</v>
      </c>
      <c r="D8" s="7" t="s">
        <v>45</v>
      </c>
      <c r="E8" s="7" t="s">
        <v>46</v>
      </c>
      <c r="F8" s="7" t="s">
        <v>48</v>
      </c>
      <c r="H8" s="23" t="s">
        <v>47</v>
      </c>
      <c r="I8" s="8">
        <v>1929.9397870609801</v>
      </c>
      <c r="M8" s="10">
        <v>-2.2824355089483398E-3</v>
      </c>
    </row>
    <row r="9" spans="1:17" x14ac:dyDescent="0.3">
      <c r="A9" s="30" t="str">
        <f t="shared" si="0"/>
        <v>SP-IoI-PR20250412</v>
      </c>
      <c r="C9" s="7">
        <v>20250412</v>
      </c>
      <c r="D9" s="7" t="s">
        <v>45</v>
      </c>
      <c r="E9" s="7" t="s">
        <v>46</v>
      </c>
      <c r="F9" s="7" t="s">
        <v>48</v>
      </c>
      <c r="H9" s="23" t="s">
        <v>47</v>
      </c>
      <c r="I9" s="8">
        <v>1928.9577252173401</v>
      </c>
      <c r="M9" s="10">
        <v>-5.0885620899786504E-4</v>
      </c>
    </row>
    <row r="10" spans="1:17" x14ac:dyDescent="0.3">
      <c r="A10" s="30" t="str">
        <f t="shared" si="0"/>
        <v>SP-IoI-PR20250413</v>
      </c>
      <c r="C10" s="7">
        <v>20250413</v>
      </c>
      <c r="D10" s="7" t="s">
        <v>45</v>
      </c>
      <c r="E10" s="7" t="s">
        <v>46</v>
      </c>
      <c r="F10" s="7" t="s">
        <v>48</v>
      </c>
      <c r="H10" s="23" t="s">
        <v>47</v>
      </c>
      <c r="I10" s="8">
        <v>1936.36530697842</v>
      </c>
      <c r="M10" s="10">
        <v>3.8401991211322898E-3</v>
      </c>
    </row>
    <row r="11" spans="1:17" x14ac:dyDescent="0.3">
      <c r="A11" s="30" t="str">
        <f t="shared" si="0"/>
        <v>SP-IoI-PR20250414</v>
      </c>
      <c r="C11" s="7">
        <v>20250414</v>
      </c>
      <c r="D11" s="7" t="s">
        <v>45</v>
      </c>
      <c r="E11" s="7" t="s">
        <v>46</v>
      </c>
      <c r="F11" s="7" t="s">
        <v>48</v>
      </c>
      <c r="H11" s="23" t="s">
        <v>47</v>
      </c>
      <c r="I11" s="8">
        <v>1946.87462154287</v>
      </c>
      <c r="M11" s="10">
        <v>5.4273408672290803E-3</v>
      </c>
    </row>
    <row r="12" spans="1:17" x14ac:dyDescent="0.3">
      <c r="A12" s="30" t="str">
        <f t="shared" si="0"/>
        <v>SP-IoI-PR20250415</v>
      </c>
      <c r="C12" s="7">
        <v>20250415</v>
      </c>
      <c r="D12" s="7" t="s">
        <v>45</v>
      </c>
      <c r="E12" s="7" t="s">
        <v>46</v>
      </c>
      <c r="F12" s="7" t="s">
        <v>48</v>
      </c>
      <c r="H12" s="23" t="s">
        <v>47</v>
      </c>
      <c r="I12" s="8">
        <v>1966.7902724007199</v>
      </c>
      <c r="M12" s="10">
        <v>1.0229549780698399E-2</v>
      </c>
    </row>
    <row r="13" spans="1:17" x14ac:dyDescent="0.3">
      <c r="A13" s="30" t="str">
        <f t="shared" si="0"/>
        <v>SP-IoI-PR20250416</v>
      </c>
      <c r="C13" s="7">
        <v>20250416</v>
      </c>
      <c r="D13" s="7" t="s">
        <v>45</v>
      </c>
      <c r="E13" s="7" t="s">
        <v>46</v>
      </c>
      <c r="F13" s="7" t="s">
        <v>48</v>
      </c>
      <c r="H13" s="23" t="s">
        <v>47</v>
      </c>
      <c r="I13" s="8">
        <v>1974.2895872249601</v>
      </c>
      <c r="M13" s="10">
        <v>3.8129712809088999E-3</v>
      </c>
    </row>
    <row r="14" spans="1:17" x14ac:dyDescent="0.3">
      <c r="A14" s="30" t="str">
        <f t="shared" si="0"/>
        <v>SP-IoI-PR20250419</v>
      </c>
      <c r="C14" s="7">
        <v>20250419</v>
      </c>
      <c r="D14" s="7" t="s">
        <v>45</v>
      </c>
      <c r="E14" s="7" t="s">
        <v>46</v>
      </c>
      <c r="F14" s="7" t="s">
        <v>48</v>
      </c>
      <c r="H14" s="23" t="s">
        <v>47</v>
      </c>
      <c r="I14" s="8">
        <v>1979.7025297872599</v>
      </c>
      <c r="M14" s="10">
        <v>2.7417166140800602E-3</v>
      </c>
    </row>
    <row r="15" spans="1:17" x14ac:dyDescent="0.3">
      <c r="A15" s="30" t="str">
        <f t="shared" si="0"/>
        <v>SP-IoI-PR20250420</v>
      </c>
      <c r="C15" s="7">
        <v>20250420</v>
      </c>
      <c r="D15" s="7" t="s">
        <v>45</v>
      </c>
      <c r="E15" s="7" t="s">
        <v>46</v>
      </c>
      <c r="F15" s="7" t="s">
        <v>48</v>
      </c>
      <c r="H15" s="23" t="s">
        <v>47</v>
      </c>
      <c r="I15" s="8">
        <v>1975.4271346447799</v>
      </c>
      <c r="M15" s="10">
        <v>-2.15961493110407E-3</v>
      </c>
    </row>
    <row r="16" spans="1:17" x14ac:dyDescent="0.3">
      <c r="A16" s="30" t="str">
        <f t="shared" si="0"/>
        <v>SP-IoI-PR20250421</v>
      </c>
      <c r="C16" s="7">
        <v>20250421</v>
      </c>
      <c r="D16" s="7" t="s">
        <v>45</v>
      </c>
      <c r="E16" s="7" t="s">
        <v>46</v>
      </c>
      <c r="F16" s="7" t="s">
        <v>48</v>
      </c>
      <c r="H16" s="23" t="s">
        <v>47</v>
      </c>
      <c r="I16" s="8">
        <v>1978.42015396835</v>
      </c>
      <c r="M16" s="10">
        <v>1.51512514487593E-3</v>
      </c>
    </row>
    <row r="17" spans="1:13" x14ac:dyDescent="0.3">
      <c r="A17" s="30" t="str">
        <f t="shared" si="0"/>
        <v>SP-IoI-PR20250422</v>
      </c>
      <c r="C17" s="7">
        <v>20250422</v>
      </c>
      <c r="D17" s="7" t="s">
        <v>45</v>
      </c>
      <c r="E17" s="7" t="s">
        <v>46</v>
      </c>
      <c r="F17" s="7" t="s">
        <v>48</v>
      </c>
      <c r="H17" s="23" t="s">
        <v>47</v>
      </c>
      <c r="I17" s="8">
        <v>1972.38311055541</v>
      </c>
      <c r="M17" s="10">
        <v>-3.05144658015953E-3</v>
      </c>
    </row>
    <row r="18" spans="1:13" x14ac:dyDescent="0.3">
      <c r="A18" s="30" t="str">
        <f t="shared" si="0"/>
        <v>SP-IoI-PR20250423</v>
      </c>
      <c r="C18" s="7">
        <v>20250423</v>
      </c>
      <c r="D18" s="7" t="s">
        <v>45</v>
      </c>
      <c r="E18" s="7" t="s">
        <v>46</v>
      </c>
      <c r="F18" s="7" t="s">
        <v>48</v>
      </c>
      <c r="H18" s="23" t="s">
        <v>47</v>
      </c>
      <c r="I18" s="8">
        <v>1978.09503860325</v>
      </c>
      <c r="M18" s="10">
        <v>2.8959526256710001E-3</v>
      </c>
    </row>
    <row r="19" spans="1:13" x14ac:dyDescent="0.3">
      <c r="A19" s="30" t="str">
        <f t="shared" si="0"/>
        <v>SP-IoI-PR20250426</v>
      </c>
      <c r="C19" s="7">
        <v>20250426</v>
      </c>
      <c r="D19" s="7" t="s">
        <v>45</v>
      </c>
      <c r="E19" s="7" t="s">
        <v>46</v>
      </c>
      <c r="F19" s="7" t="s">
        <v>48</v>
      </c>
      <c r="H19" s="23" t="s">
        <v>47</v>
      </c>
      <c r="I19" s="8">
        <v>1988.50797784049</v>
      </c>
      <c r="M19" s="10">
        <v>5.2641248443714003E-3</v>
      </c>
    </row>
    <row r="20" spans="1:13" x14ac:dyDescent="0.3">
      <c r="A20" s="30" t="str">
        <f t="shared" si="0"/>
        <v>SP-IoI-PR20250427</v>
      </c>
      <c r="C20" s="7">
        <v>20250427</v>
      </c>
      <c r="D20" s="7" t="s">
        <v>45</v>
      </c>
      <c r="E20" s="7" t="s">
        <v>46</v>
      </c>
      <c r="F20" s="7" t="s">
        <v>48</v>
      </c>
      <c r="H20" s="23" t="s">
        <v>47</v>
      </c>
      <c r="I20" s="8">
        <v>1987.38572220734</v>
      </c>
      <c r="M20" s="10">
        <v>-5.6437069685044499E-4</v>
      </c>
    </row>
    <row r="21" spans="1:13" x14ac:dyDescent="0.3">
      <c r="A21" s="30" t="str">
        <f t="shared" si="0"/>
        <v>SP-IoI-PR20250428</v>
      </c>
      <c r="C21" s="7">
        <v>20250428</v>
      </c>
      <c r="D21" s="7" t="s">
        <v>45</v>
      </c>
      <c r="E21" s="7" t="s">
        <v>46</v>
      </c>
      <c r="F21" s="7" t="s">
        <v>48</v>
      </c>
      <c r="H21" s="23" t="s">
        <v>47</v>
      </c>
      <c r="I21" s="8">
        <v>1992.0814802769901</v>
      </c>
      <c r="M21" s="10">
        <v>2.36278142545389E-3</v>
      </c>
    </row>
    <row r="22" spans="1:13" x14ac:dyDescent="0.3">
      <c r="A22" s="30" t="str">
        <f t="shared" si="0"/>
        <v>SP-IoI-PR20250429</v>
      </c>
      <c r="C22" s="7">
        <v>20250429</v>
      </c>
      <c r="D22" s="7" t="s">
        <v>45</v>
      </c>
      <c r="E22" s="7" t="s">
        <v>46</v>
      </c>
      <c r="F22" s="7" t="s">
        <v>48</v>
      </c>
      <c r="H22" s="23" t="s">
        <v>47</v>
      </c>
      <c r="I22" s="8">
        <v>2001.71607988182</v>
      </c>
      <c r="M22" s="10">
        <v>4.8364485590677801E-3</v>
      </c>
    </row>
    <row r="23" spans="1:13" x14ac:dyDescent="0.3">
      <c r="A23" s="30" t="str">
        <f t="shared" si="0"/>
        <v>SP-IoI-PR20250430</v>
      </c>
      <c r="C23" s="7">
        <v>20250430</v>
      </c>
      <c r="D23" s="7" t="s">
        <v>45</v>
      </c>
      <c r="E23" s="7" t="s">
        <v>46</v>
      </c>
      <c r="F23" s="7" t="s">
        <v>48</v>
      </c>
      <c r="H23" s="23" t="s">
        <v>47</v>
      </c>
      <c r="I23" s="8">
        <v>1994.4598525998299</v>
      </c>
      <c r="M23" s="10">
        <v>-3.6250032434239701E-3</v>
      </c>
    </row>
    <row r="24" spans="1:13" x14ac:dyDescent="0.3">
      <c r="A24" s="30" t="str">
        <f t="shared" si="0"/>
        <v>SP-IoI-PR20250503</v>
      </c>
      <c r="C24" s="7">
        <v>20250503</v>
      </c>
      <c r="D24" s="7" t="s">
        <v>45</v>
      </c>
      <c r="E24" s="7" t="s">
        <v>46</v>
      </c>
      <c r="F24" s="7" t="s">
        <v>48</v>
      </c>
      <c r="H24" s="23" t="s">
        <v>47</v>
      </c>
      <c r="I24" s="8">
        <v>2003.10970459902</v>
      </c>
      <c r="M24" s="10">
        <v>4.3369396420359996E-3</v>
      </c>
    </row>
    <row r="25" spans="1:13" x14ac:dyDescent="0.3">
      <c r="A25" s="30" t="str">
        <f t="shared" si="0"/>
        <v>SP-IoI-PR20250504</v>
      </c>
      <c r="C25" s="7">
        <v>20250504</v>
      </c>
      <c r="D25" s="7" t="s">
        <v>45</v>
      </c>
      <c r="E25" s="7" t="s">
        <v>46</v>
      </c>
      <c r="F25" s="7" t="s">
        <v>48</v>
      </c>
      <c r="H25" s="23" t="s">
        <v>47</v>
      </c>
      <c r="I25" s="8">
        <v>2000.0500127645701</v>
      </c>
      <c r="M25" s="10">
        <v>-1.5274709255454399E-3</v>
      </c>
    </row>
    <row r="26" spans="1:13" x14ac:dyDescent="0.3">
      <c r="A26" s="30" t="str">
        <f t="shared" si="0"/>
        <v>SP-IoI-PR20250505</v>
      </c>
      <c r="C26" s="7">
        <v>20250505</v>
      </c>
      <c r="D26" s="7" t="s">
        <v>45</v>
      </c>
      <c r="E26" s="7" t="s">
        <v>46</v>
      </c>
      <c r="F26" s="7" t="s">
        <v>48</v>
      </c>
      <c r="H26" s="23" t="s">
        <v>47</v>
      </c>
      <c r="I26" s="8">
        <v>1998.4287907704199</v>
      </c>
      <c r="M26" s="10">
        <v>-8.1059072713140395E-4</v>
      </c>
    </row>
    <row r="27" spans="1:13" x14ac:dyDescent="0.3">
      <c r="A27" s="30" t="str">
        <f t="shared" si="0"/>
        <v>SP-IoI-PR20250506</v>
      </c>
      <c r="C27" s="7">
        <v>20250506</v>
      </c>
      <c r="D27" s="7" t="s">
        <v>45</v>
      </c>
      <c r="E27" s="7" t="s">
        <v>46</v>
      </c>
      <c r="F27" s="7" t="s">
        <v>48</v>
      </c>
      <c r="H27" s="23" t="s">
        <v>47</v>
      </c>
      <c r="I27" s="8">
        <v>2011.6359269669699</v>
      </c>
      <c r="M27" s="10">
        <v>6.60875997060537E-3</v>
      </c>
    </row>
    <row r="28" spans="1:13" x14ac:dyDescent="0.3">
      <c r="A28" s="30" t="str">
        <f t="shared" si="0"/>
        <v>SP-IoI-PR20250507</v>
      </c>
      <c r="C28" s="7">
        <v>20250507</v>
      </c>
      <c r="D28" s="7" t="s">
        <v>45</v>
      </c>
      <c r="E28" s="7" t="s">
        <v>46</v>
      </c>
      <c r="F28" s="7" t="s">
        <v>48</v>
      </c>
      <c r="H28" s="23" t="s">
        <v>47</v>
      </c>
      <c r="I28" s="8">
        <v>2033.5522248350601</v>
      </c>
      <c r="M28" s="10">
        <v>1.0894763597273399E-2</v>
      </c>
    </row>
    <row r="29" spans="1:13" x14ac:dyDescent="0.3">
      <c r="A29" s="30" t="str">
        <f t="shared" si="0"/>
        <v>SP-IoI-PR20250510</v>
      </c>
      <c r="C29" s="7">
        <v>20250510</v>
      </c>
      <c r="D29" s="7" t="s">
        <v>45</v>
      </c>
      <c r="E29" s="7" t="s">
        <v>46</v>
      </c>
      <c r="F29" s="7" t="s">
        <v>48</v>
      </c>
      <c r="H29" s="23" t="s">
        <v>47</v>
      </c>
      <c r="I29" s="8">
        <v>2044.07335026031</v>
      </c>
      <c r="M29" s="10">
        <v>5.1737670155489399E-3</v>
      </c>
    </row>
    <row r="30" spans="1:13" x14ac:dyDescent="0.3">
      <c r="A30" s="30" t="str">
        <f t="shared" si="0"/>
        <v>SP-IoI-PR20250511</v>
      </c>
      <c r="C30" s="7">
        <v>20250511</v>
      </c>
      <c r="D30" s="7" t="s">
        <v>45</v>
      </c>
      <c r="E30" s="7" t="s">
        <v>46</v>
      </c>
      <c r="F30" s="7" t="s">
        <v>48</v>
      </c>
      <c r="H30" s="23" t="s">
        <v>47</v>
      </c>
      <c r="I30" s="8">
        <v>2020.9653457453601</v>
      </c>
      <c r="M30" s="10">
        <v>-1.1304880283284101E-2</v>
      </c>
    </row>
    <row r="31" spans="1:13" x14ac:dyDescent="0.3">
      <c r="A31" s="30" t="str">
        <f t="shared" si="0"/>
        <v>SP-IoI-PR20250512</v>
      </c>
      <c r="C31" s="7">
        <v>20250512</v>
      </c>
      <c r="D31" s="7" t="s">
        <v>45</v>
      </c>
      <c r="E31" s="7" t="s">
        <v>46</v>
      </c>
      <c r="F31" s="7" t="s">
        <v>48</v>
      </c>
      <c r="H31" s="23" t="s">
        <v>47</v>
      </c>
      <c r="I31" s="8">
        <v>1990.7238696035399</v>
      </c>
      <c r="M31" s="10">
        <v>-1.496387664711E-2</v>
      </c>
    </row>
  </sheetData>
  <autoFilter ref="A1:Q31" xr:uid="{6DFE37EE-4F08-4EA5-B86B-EE8BC74D6EA6}">
    <sortState xmlns:xlrd2="http://schemas.microsoft.com/office/spreadsheetml/2017/richdata2" ref="A2:Q31">
      <sortCondition ref="C1:C31"/>
    </sortState>
  </autoFilter>
  <pageMargins left="0.7" right="0.7" top="0.75" bottom="0.75" header="0.3" footer="0.3"/>
  <pageSetup orientation="portrait" r:id="rId1"/>
  <headerFooter>
    <oddHeader>&amp;L&amp;"Calibri"&amp;10&amp;K000000S&amp;P Global Public&amp;1#</oddHead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2EA394-4375-4F96-81B8-557BC16572E7}">
  <sheetPr>
    <tabColor theme="0" tint="-0.14999847407452621"/>
  </sheetPr>
  <dimension ref="A1:Q121"/>
  <sheetViews>
    <sheetView zoomScale="80" zoomScaleNormal="80" workbookViewId="0"/>
  </sheetViews>
  <sheetFormatPr defaultColWidth="8.88671875" defaultRowHeight="13.2" x14ac:dyDescent="0.3"/>
  <cols>
    <col min="1" max="1" width="20.109375" style="7" bestFit="1" customWidth="1"/>
    <col min="2" max="2" width="11.33203125" style="7" bestFit="1" customWidth="1"/>
    <col min="3" max="3" width="17.33203125" style="7" bestFit="1" customWidth="1"/>
    <col min="4" max="4" width="29.33203125" style="7" bestFit="1" customWidth="1"/>
    <col min="5" max="5" width="14.5546875" style="7" bestFit="1" customWidth="1"/>
    <col min="6" max="6" width="17.6640625" style="7" bestFit="1" customWidth="1"/>
    <col min="7" max="7" width="25.5546875" style="7" bestFit="1" customWidth="1"/>
    <col min="8" max="8" width="21.33203125" style="7" bestFit="1" customWidth="1"/>
    <col min="9" max="9" width="26.6640625" style="8" bestFit="1" customWidth="1"/>
    <col min="10" max="10" width="26.109375" style="9" bestFit="1" customWidth="1"/>
    <col min="11" max="11" width="23.33203125" style="9" bestFit="1" customWidth="1"/>
    <col min="12" max="12" width="17.33203125" style="7" bestFit="1" customWidth="1"/>
    <col min="13" max="13" width="13.88671875" style="10" bestFit="1" customWidth="1"/>
    <col min="14" max="14" width="14.6640625" style="7" bestFit="1" customWidth="1"/>
    <col min="15" max="15" width="29.33203125" style="9" bestFit="1" customWidth="1"/>
    <col min="16" max="16" width="31.6640625" style="9" bestFit="1" customWidth="1"/>
    <col min="17" max="17" width="11.6640625" style="7" bestFit="1" customWidth="1"/>
    <col min="18" max="16384" width="8.88671875" style="7"/>
  </cols>
  <sheetData>
    <row r="1" spans="1:17" x14ac:dyDescent="0.3">
      <c r="A1" s="29" t="s">
        <v>42</v>
      </c>
      <c r="B1" s="19" t="s">
        <v>3</v>
      </c>
      <c r="C1" s="19" t="s">
        <v>4</v>
      </c>
      <c r="D1" s="19" t="s">
        <v>0</v>
      </c>
      <c r="E1" s="19" t="s">
        <v>1</v>
      </c>
      <c r="F1" s="19" t="s">
        <v>2</v>
      </c>
      <c r="G1" s="19" t="s">
        <v>20</v>
      </c>
      <c r="H1" s="19" t="s">
        <v>21</v>
      </c>
      <c r="I1" s="20" t="s">
        <v>22</v>
      </c>
      <c r="J1" s="21" t="s">
        <v>23</v>
      </c>
      <c r="K1" s="21" t="s">
        <v>24</v>
      </c>
      <c r="L1" s="19" t="s">
        <v>25</v>
      </c>
      <c r="M1" s="22" t="s">
        <v>26</v>
      </c>
      <c r="N1" s="19" t="s">
        <v>27</v>
      </c>
      <c r="O1" s="21" t="s">
        <v>28</v>
      </c>
      <c r="P1" s="21" t="s">
        <v>29</v>
      </c>
      <c r="Q1" s="19"/>
    </row>
    <row r="2" spans="1:17" x14ac:dyDescent="0.3">
      <c r="A2" s="30" t="str">
        <f t="shared" ref="A2:A33" si="0">H2&amp;C2</f>
        <v>SPCodePR-120250401</v>
      </c>
      <c r="C2" s="7">
        <v>20250401</v>
      </c>
      <c r="D2" s="7" t="s">
        <v>45</v>
      </c>
      <c r="E2" s="7" t="s">
        <v>46</v>
      </c>
      <c r="F2" s="7" t="s">
        <v>48</v>
      </c>
      <c r="G2" s="7" t="s">
        <v>50</v>
      </c>
      <c r="H2" s="7" t="s">
        <v>49</v>
      </c>
      <c r="I2" s="8" t="s">
        <v>57</v>
      </c>
      <c r="J2" s="23" t="s">
        <v>47</v>
      </c>
      <c r="K2" s="9">
        <v>2206.8230051129499</v>
      </c>
      <c r="L2" s="7">
        <v>1.8047565384E-2</v>
      </c>
      <c r="M2" s="10">
        <v>5.5000064618019998E-2</v>
      </c>
      <c r="N2" s="7">
        <v>5.5000064618019998E-2</v>
      </c>
    </row>
    <row r="3" spans="1:17" x14ac:dyDescent="0.3">
      <c r="A3" s="30" t="str">
        <f t="shared" si="0"/>
        <v>SPCodePR-220250401</v>
      </c>
      <c r="C3" s="7">
        <v>20250401</v>
      </c>
      <c r="D3" s="7" t="s">
        <v>45</v>
      </c>
      <c r="E3" s="7" t="s">
        <v>46</v>
      </c>
      <c r="F3" s="7" t="s">
        <v>48</v>
      </c>
      <c r="G3" s="7" t="s">
        <v>51</v>
      </c>
      <c r="H3" s="7" t="s">
        <v>52</v>
      </c>
      <c r="I3" s="8" t="s">
        <v>58</v>
      </c>
      <c r="J3" s="23" t="s">
        <v>47</v>
      </c>
      <c r="K3" s="9">
        <v>200.50868358707999</v>
      </c>
      <c r="L3" s="7">
        <v>9.49659774788E-3</v>
      </c>
      <c r="M3" s="10">
        <v>0.16749038737156999</v>
      </c>
      <c r="N3" s="7">
        <v>0.16749038737156999</v>
      </c>
    </row>
    <row r="4" spans="1:17" x14ac:dyDescent="0.3">
      <c r="A4" s="30" t="str">
        <f t="shared" si="0"/>
        <v>SPCodePR-320250401</v>
      </c>
      <c r="C4" s="7">
        <v>20250401</v>
      </c>
      <c r="D4" s="7" t="s">
        <v>45</v>
      </c>
      <c r="E4" s="7" t="s">
        <v>46</v>
      </c>
      <c r="F4" s="7" t="s">
        <v>48</v>
      </c>
      <c r="G4" s="7" t="s">
        <v>53</v>
      </c>
      <c r="H4" s="7" t="s">
        <v>54</v>
      </c>
      <c r="I4" s="8" t="s">
        <v>59</v>
      </c>
      <c r="J4" s="23" t="s">
        <v>47</v>
      </c>
      <c r="K4" s="9">
        <v>3687.4953525773999</v>
      </c>
      <c r="L4" s="7">
        <v>1.4454671866270001E-2</v>
      </c>
      <c r="M4" s="10">
        <v>0.40466996170538999</v>
      </c>
      <c r="N4" s="7">
        <v>0.40466996170538999</v>
      </c>
    </row>
    <row r="5" spans="1:17" x14ac:dyDescent="0.3">
      <c r="A5" s="30" t="str">
        <f t="shared" si="0"/>
        <v>SPCodePR-420250401</v>
      </c>
      <c r="C5" s="7">
        <v>20250401</v>
      </c>
      <c r="D5" s="7" t="s">
        <v>45</v>
      </c>
      <c r="E5" s="7" t="s">
        <v>46</v>
      </c>
      <c r="F5" s="7" t="s">
        <v>48</v>
      </c>
      <c r="G5" s="7" t="s">
        <v>55</v>
      </c>
      <c r="H5" s="7" t="s">
        <v>56</v>
      </c>
      <c r="I5" s="8" t="s">
        <v>60</v>
      </c>
      <c r="J5" s="23" t="s">
        <v>47</v>
      </c>
      <c r="K5" s="9">
        <v>3532.7239147547398</v>
      </c>
      <c r="L5" s="7">
        <v>4.6401672514900004E-3</v>
      </c>
      <c r="M5" s="10">
        <v>0.37283958630503</v>
      </c>
      <c r="N5" s="7">
        <v>0.37283958630503</v>
      </c>
    </row>
    <row r="6" spans="1:17" x14ac:dyDescent="0.3">
      <c r="A6" s="30" t="str">
        <f t="shared" si="0"/>
        <v>SPCodePR-120250402</v>
      </c>
      <c r="C6" s="7">
        <v>20250402</v>
      </c>
      <c r="D6" s="7" t="s">
        <v>45</v>
      </c>
      <c r="E6" s="7" t="s">
        <v>46</v>
      </c>
      <c r="F6" s="7" t="s">
        <v>48</v>
      </c>
      <c r="G6" s="7" t="s">
        <v>50</v>
      </c>
      <c r="H6" s="7" t="s">
        <v>49</v>
      </c>
      <c r="I6" s="8" t="s">
        <v>57</v>
      </c>
      <c r="J6" s="23" t="s">
        <v>47</v>
      </c>
      <c r="K6" s="9">
        <v>2208.3169561271902</v>
      </c>
      <c r="L6" s="7">
        <v>6.7696911387000005E-4</v>
      </c>
      <c r="M6" s="10">
        <v>5.5027886811060002E-2</v>
      </c>
      <c r="N6" s="7">
        <v>5.5027886811060002E-2</v>
      </c>
    </row>
    <row r="7" spans="1:17" x14ac:dyDescent="0.3">
      <c r="A7" s="30" t="str">
        <f t="shared" si="0"/>
        <v>SPCodePR-220250402</v>
      </c>
      <c r="C7" s="7">
        <v>20250402</v>
      </c>
      <c r="D7" s="7" t="s">
        <v>45</v>
      </c>
      <c r="E7" s="7" t="s">
        <v>46</v>
      </c>
      <c r="F7" s="7" t="s">
        <v>48</v>
      </c>
      <c r="G7" s="7" t="s">
        <v>51</v>
      </c>
      <c r="H7" s="7" t="s">
        <v>52</v>
      </c>
      <c r="I7" s="8" t="s">
        <v>58</v>
      </c>
      <c r="J7" s="23" t="s">
        <v>47</v>
      </c>
      <c r="K7" s="9">
        <v>200.59176059721099</v>
      </c>
      <c r="L7" s="7">
        <v>4.1433123315999998E-4</v>
      </c>
      <c r="M7" s="10">
        <v>0.16753113183529</v>
      </c>
      <c r="N7" s="7">
        <v>0.16753113183529</v>
      </c>
    </row>
    <row r="8" spans="1:17" x14ac:dyDescent="0.3">
      <c r="A8" s="30" t="str">
        <f t="shared" si="0"/>
        <v>SPCodePR-320250402</v>
      </c>
      <c r="C8" s="7">
        <v>20250402</v>
      </c>
      <c r="D8" s="7" t="s">
        <v>45</v>
      </c>
      <c r="E8" s="7" t="s">
        <v>46</v>
      </c>
      <c r="F8" s="7" t="s">
        <v>48</v>
      </c>
      <c r="G8" s="7" t="s">
        <v>53</v>
      </c>
      <c r="H8" s="7" t="s">
        <v>54</v>
      </c>
      <c r="I8" s="8" t="s">
        <v>59</v>
      </c>
      <c r="J8" s="23" t="s">
        <v>47</v>
      </c>
      <c r="K8" s="9">
        <v>3688.4438397521099</v>
      </c>
      <c r="L8" s="7">
        <v>2.5721718512000002E-4</v>
      </c>
      <c r="M8" s="10">
        <v>0.40470483507338001</v>
      </c>
      <c r="N8" s="7">
        <v>0.40470483507338001</v>
      </c>
    </row>
    <row r="9" spans="1:17" x14ac:dyDescent="0.3">
      <c r="A9" s="30" t="str">
        <f t="shared" si="0"/>
        <v>SPCodePR-420250402</v>
      </c>
      <c r="C9" s="7">
        <v>20250402</v>
      </c>
      <c r="D9" s="7" t="s">
        <v>45</v>
      </c>
      <c r="E9" s="7" t="s">
        <v>46</v>
      </c>
      <c r="F9" s="7" t="s">
        <v>48</v>
      </c>
      <c r="G9" s="7" t="s">
        <v>55</v>
      </c>
      <c r="H9" s="7" t="s">
        <v>56</v>
      </c>
      <c r="I9" s="8" t="s">
        <v>60</v>
      </c>
      <c r="J9" s="23" t="s">
        <v>47</v>
      </c>
      <c r="K9" s="9">
        <v>3532.3478183954799</v>
      </c>
      <c r="L9" s="7">
        <v>-1.0646072785E-4</v>
      </c>
      <c r="M9" s="10">
        <v>0.37273614628027002</v>
      </c>
      <c r="N9" s="7">
        <v>0.37273614628027002</v>
      </c>
    </row>
    <row r="10" spans="1:17" x14ac:dyDescent="0.3">
      <c r="A10" s="30" t="str">
        <f t="shared" si="0"/>
        <v>SPCodePR-120250405</v>
      </c>
      <c r="C10" s="7">
        <v>20250405</v>
      </c>
      <c r="D10" s="7" t="s">
        <v>45</v>
      </c>
      <c r="E10" s="7" t="s">
        <v>46</v>
      </c>
      <c r="F10" s="7" t="s">
        <v>48</v>
      </c>
      <c r="G10" s="7" t="s">
        <v>50</v>
      </c>
      <c r="H10" s="7" t="s">
        <v>49</v>
      </c>
      <c r="I10" s="8" t="s">
        <v>57</v>
      </c>
      <c r="J10" s="23" t="s">
        <v>47</v>
      </c>
      <c r="K10" s="9">
        <v>2233.2841860865801</v>
      </c>
      <c r="L10" s="7">
        <v>1.1305999299660001E-2</v>
      </c>
      <c r="M10" s="10">
        <v>5.5407833013099997E-2</v>
      </c>
      <c r="N10" s="7">
        <v>5.5407833013099997E-2</v>
      </c>
    </row>
    <row r="11" spans="1:17" x14ac:dyDescent="0.3">
      <c r="A11" s="30" t="str">
        <f t="shared" si="0"/>
        <v>SPCodePR-220250405</v>
      </c>
      <c r="C11" s="7">
        <v>20250405</v>
      </c>
      <c r="D11" s="7" t="s">
        <v>45</v>
      </c>
      <c r="E11" s="7" t="s">
        <v>46</v>
      </c>
      <c r="F11" s="7" t="s">
        <v>48</v>
      </c>
      <c r="G11" s="7" t="s">
        <v>51</v>
      </c>
      <c r="H11" s="7" t="s">
        <v>52</v>
      </c>
      <c r="I11" s="8" t="s">
        <v>58</v>
      </c>
      <c r="J11" s="23" t="s">
        <v>47</v>
      </c>
      <c r="K11" s="9">
        <v>201.07203269695</v>
      </c>
      <c r="L11" s="7">
        <v>2.39427630681E-3</v>
      </c>
      <c r="M11" s="10">
        <v>0.16720137601016</v>
      </c>
      <c r="N11" s="7">
        <v>0.16720137601016</v>
      </c>
    </row>
    <row r="12" spans="1:17" x14ac:dyDescent="0.3">
      <c r="A12" s="30" t="str">
        <f t="shared" si="0"/>
        <v>SPCodePR-320250405</v>
      </c>
      <c r="C12" s="7">
        <v>20250405</v>
      </c>
      <c r="D12" s="7" t="s">
        <v>45</v>
      </c>
      <c r="E12" s="7" t="s">
        <v>46</v>
      </c>
      <c r="F12" s="7" t="s">
        <v>48</v>
      </c>
      <c r="G12" s="7" t="s">
        <v>53</v>
      </c>
      <c r="H12" s="7" t="s">
        <v>54</v>
      </c>
      <c r="I12" s="8" t="s">
        <v>59</v>
      </c>
      <c r="J12" s="23" t="s">
        <v>47</v>
      </c>
      <c r="K12" s="9">
        <v>3696.6456984165502</v>
      </c>
      <c r="L12" s="7">
        <v>2.2236636968800002E-3</v>
      </c>
      <c r="M12" s="10">
        <v>0.40383949692320997</v>
      </c>
      <c r="N12" s="7">
        <v>0.40383949692320997</v>
      </c>
    </row>
    <row r="13" spans="1:17" x14ac:dyDescent="0.3">
      <c r="A13" s="30" t="str">
        <f t="shared" si="0"/>
        <v>SPCodePR-420250405</v>
      </c>
      <c r="C13" s="7">
        <v>20250405</v>
      </c>
      <c r="D13" s="7" t="s">
        <v>45</v>
      </c>
      <c r="E13" s="7" t="s">
        <v>46</v>
      </c>
      <c r="F13" s="7" t="s">
        <v>48</v>
      </c>
      <c r="G13" s="7" t="s">
        <v>55</v>
      </c>
      <c r="H13" s="7" t="s">
        <v>56</v>
      </c>
      <c r="I13" s="8" t="s">
        <v>60</v>
      </c>
      <c r="J13" s="23" t="s">
        <v>47</v>
      </c>
      <c r="K13" s="9">
        <v>3555.5472022321201</v>
      </c>
      <c r="L13" s="7">
        <v>6.5676952070899998E-3</v>
      </c>
      <c r="M13" s="10">
        <v>0.37355129405352999</v>
      </c>
      <c r="N13" s="7">
        <v>0.37355129405352999</v>
      </c>
    </row>
    <row r="14" spans="1:17" x14ac:dyDescent="0.3">
      <c r="A14" s="30" t="str">
        <f t="shared" si="0"/>
        <v>SPCodePR-120250406</v>
      </c>
      <c r="C14" s="7">
        <v>20250406</v>
      </c>
      <c r="D14" s="7" t="s">
        <v>45</v>
      </c>
      <c r="E14" s="7" t="s">
        <v>46</v>
      </c>
      <c r="F14" s="7" t="s">
        <v>48</v>
      </c>
      <c r="G14" s="7" t="s">
        <v>50</v>
      </c>
      <c r="H14" s="7" t="s">
        <v>49</v>
      </c>
      <c r="I14" s="8" t="s">
        <v>57</v>
      </c>
      <c r="J14" s="23" t="s">
        <v>47</v>
      </c>
      <c r="K14" s="9">
        <v>2249.8399332101799</v>
      </c>
      <c r="L14" s="7">
        <v>7.4131842363599999E-3</v>
      </c>
      <c r="M14" s="10">
        <v>5.5606225122650003E-2</v>
      </c>
      <c r="N14" s="7">
        <v>5.5606225122650003E-2</v>
      </c>
    </row>
    <row r="15" spans="1:17" x14ac:dyDescent="0.3">
      <c r="A15" s="30" t="str">
        <f t="shared" si="0"/>
        <v>SPCodePR-220250406</v>
      </c>
      <c r="C15" s="7">
        <v>20250406</v>
      </c>
      <c r="D15" s="7" t="s">
        <v>45</v>
      </c>
      <c r="E15" s="7" t="s">
        <v>46</v>
      </c>
      <c r="F15" s="7" t="s">
        <v>48</v>
      </c>
      <c r="G15" s="7" t="s">
        <v>51</v>
      </c>
      <c r="H15" s="7" t="s">
        <v>52</v>
      </c>
      <c r="I15" s="8" t="s">
        <v>58</v>
      </c>
      <c r="J15" s="23" t="s">
        <v>47</v>
      </c>
      <c r="K15" s="9">
        <v>202.311509203593</v>
      </c>
      <c r="L15" s="7">
        <v>6.1643406594999997E-3</v>
      </c>
      <c r="M15" s="10">
        <v>0.16759203973094999</v>
      </c>
      <c r="N15" s="7">
        <v>0.16759203973094999</v>
      </c>
    </row>
    <row r="16" spans="1:17" x14ac:dyDescent="0.3">
      <c r="A16" s="30" t="str">
        <f t="shared" si="0"/>
        <v>SPCodePR-320250406</v>
      </c>
      <c r="C16" s="7">
        <v>20250406</v>
      </c>
      <c r="D16" s="7" t="s">
        <v>45</v>
      </c>
      <c r="E16" s="7" t="s">
        <v>46</v>
      </c>
      <c r="F16" s="7" t="s">
        <v>48</v>
      </c>
      <c r="G16" s="7" t="s">
        <v>53</v>
      </c>
      <c r="H16" s="7" t="s">
        <v>54</v>
      </c>
      <c r="I16" s="8" t="s">
        <v>59</v>
      </c>
      <c r="J16" s="23" t="s">
        <v>47</v>
      </c>
      <c r="K16" s="9">
        <v>3713.3955382713302</v>
      </c>
      <c r="L16" s="7">
        <v>4.5310914870600001E-3</v>
      </c>
      <c r="M16" s="10">
        <v>0.40412600111423003</v>
      </c>
      <c r="N16" s="7">
        <v>0.40412600111423003</v>
      </c>
    </row>
    <row r="17" spans="1:14" x14ac:dyDescent="0.3">
      <c r="A17" s="30" t="str">
        <f t="shared" si="0"/>
        <v>SPCodePR-420250406</v>
      </c>
      <c r="C17" s="7">
        <v>20250406</v>
      </c>
      <c r="D17" s="7" t="s">
        <v>45</v>
      </c>
      <c r="E17" s="7" t="s">
        <v>46</v>
      </c>
      <c r="F17" s="7" t="s">
        <v>48</v>
      </c>
      <c r="G17" s="7" t="s">
        <v>55</v>
      </c>
      <c r="H17" s="7" t="s">
        <v>56</v>
      </c>
      <c r="I17" s="8" t="s">
        <v>60</v>
      </c>
      <c r="J17" s="23" t="s">
        <v>47</v>
      </c>
      <c r="K17" s="9">
        <v>3560.7599854776599</v>
      </c>
      <c r="L17" s="7">
        <v>1.46609873222E-3</v>
      </c>
      <c r="M17" s="10">
        <v>0.37267573403217003</v>
      </c>
      <c r="N17" s="7">
        <v>0.37267573403217003</v>
      </c>
    </row>
    <row r="18" spans="1:14" x14ac:dyDescent="0.3">
      <c r="A18" s="30" t="str">
        <f t="shared" si="0"/>
        <v>SPCodePR-120250407</v>
      </c>
      <c r="C18" s="7">
        <v>20250407</v>
      </c>
      <c r="D18" s="7" t="s">
        <v>45</v>
      </c>
      <c r="E18" s="7" t="s">
        <v>46</v>
      </c>
      <c r="F18" s="7" t="s">
        <v>48</v>
      </c>
      <c r="G18" s="7" t="s">
        <v>50</v>
      </c>
      <c r="H18" s="7" t="s">
        <v>49</v>
      </c>
      <c r="I18" s="8" t="s">
        <v>57</v>
      </c>
      <c r="J18" s="23" t="s">
        <v>47</v>
      </c>
      <c r="K18" s="9">
        <v>2269.3391357316</v>
      </c>
      <c r="L18" s="7">
        <v>8.6669288039499994E-3</v>
      </c>
      <c r="M18" s="10">
        <v>5.5902223468580002E-2</v>
      </c>
      <c r="N18" s="7">
        <v>5.5902223468580002E-2</v>
      </c>
    </row>
    <row r="19" spans="1:14" x14ac:dyDescent="0.3">
      <c r="A19" s="30" t="str">
        <f t="shared" si="0"/>
        <v>SPCodePR-220250407</v>
      </c>
      <c r="C19" s="7">
        <v>20250407</v>
      </c>
      <c r="D19" s="7" t="s">
        <v>45</v>
      </c>
      <c r="E19" s="7" t="s">
        <v>46</v>
      </c>
      <c r="F19" s="7" t="s">
        <v>48</v>
      </c>
      <c r="G19" s="7" t="s">
        <v>51</v>
      </c>
      <c r="H19" s="7" t="s">
        <v>52</v>
      </c>
      <c r="I19" s="8" t="s">
        <v>58</v>
      </c>
      <c r="J19" s="23" t="s">
        <v>47</v>
      </c>
      <c r="K19" s="9">
        <v>202.45856835133401</v>
      </c>
      <c r="L19" s="7">
        <v>7.2689462067999997E-4</v>
      </c>
      <c r="M19" s="10">
        <v>0.16715787628698001</v>
      </c>
      <c r="N19" s="7">
        <v>0.16715787628698001</v>
      </c>
    </row>
    <row r="20" spans="1:14" x14ac:dyDescent="0.3">
      <c r="A20" s="30" t="str">
        <f t="shared" si="0"/>
        <v>SPCodePR-320250407</v>
      </c>
      <c r="C20" s="7">
        <v>20250407</v>
      </c>
      <c r="D20" s="7" t="s">
        <v>45</v>
      </c>
      <c r="E20" s="7" t="s">
        <v>46</v>
      </c>
      <c r="F20" s="7" t="s">
        <v>48</v>
      </c>
      <c r="G20" s="7" t="s">
        <v>53</v>
      </c>
      <c r="H20" s="7" t="s">
        <v>54</v>
      </c>
      <c r="I20" s="8" t="s">
        <v>59</v>
      </c>
      <c r="J20" s="23" t="s">
        <v>47</v>
      </c>
      <c r="K20" s="9">
        <v>3733.4105229266002</v>
      </c>
      <c r="L20" s="7">
        <v>5.3899414831999996E-3</v>
      </c>
      <c r="M20" s="10">
        <v>0.40495728483458998</v>
      </c>
      <c r="N20" s="7">
        <v>0.40495728483458998</v>
      </c>
    </row>
    <row r="21" spans="1:14" x14ac:dyDescent="0.3">
      <c r="A21" s="30" t="str">
        <f t="shared" si="0"/>
        <v>SPCodePR-420250407</v>
      </c>
      <c r="C21" s="7">
        <v>20250407</v>
      </c>
      <c r="D21" s="7" t="s">
        <v>45</v>
      </c>
      <c r="E21" s="7" t="s">
        <v>46</v>
      </c>
      <c r="F21" s="7" t="s">
        <v>48</v>
      </c>
      <c r="G21" s="7" t="s">
        <v>55</v>
      </c>
      <c r="H21" s="7" t="s">
        <v>56</v>
      </c>
      <c r="I21" s="8" t="s">
        <v>60</v>
      </c>
      <c r="J21" s="23" t="s">
        <v>47</v>
      </c>
      <c r="K21" s="9">
        <v>3565.9589746475899</v>
      </c>
      <c r="L21" s="7">
        <v>1.4600785200699999E-3</v>
      </c>
      <c r="M21" s="10">
        <v>0.37198261540985</v>
      </c>
      <c r="N21" s="7">
        <v>0.37198261540985</v>
      </c>
    </row>
    <row r="22" spans="1:14" x14ac:dyDescent="0.3">
      <c r="A22" s="30" t="str">
        <f t="shared" si="0"/>
        <v>SPCodePR-120250408</v>
      </c>
      <c r="C22" s="7">
        <v>20250408</v>
      </c>
      <c r="D22" s="7" t="s">
        <v>45</v>
      </c>
      <c r="E22" s="7" t="s">
        <v>46</v>
      </c>
      <c r="F22" s="7" t="s">
        <v>48</v>
      </c>
      <c r="G22" s="7" t="s">
        <v>50</v>
      </c>
      <c r="H22" s="7" t="s">
        <v>49</v>
      </c>
      <c r="I22" s="8" t="s">
        <v>57</v>
      </c>
      <c r="J22" s="23" t="s">
        <v>47</v>
      </c>
      <c r="K22" s="9">
        <v>2285.2854603681299</v>
      </c>
      <c r="L22" s="7">
        <v>7.0268583419099999E-3</v>
      </c>
      <c r="M22" s="10">
        <v>5.6308066834579999E-2</v>
      </c>
      <c r="N22" s="7">
        <v>5.6308066834579999E-2</v>
      </c>
    </row>
    <row r="23" spans="1:14" x14ac:dyDescent="0.3">
      <c r="A23" s="30" t="str">
        <f t="shared" si="0"/>
        <v>SPCodePR-220250408</v>
      </c>
      <c r="C23" s="7">
        <v>20250408</v>
      </c>
      <c r="D23" s="7" t="s">
        <v>45</v>
      </c>
      <c r="E23" s="7" t="s">
        <v>46</v>
      </c>
      <c r="F23" s="7" t="s">
        <v>48</v>
      </c>
      <c r="G23" s="7" t="s">
        <v>51</v>
      </c>
      <c r="H23" s="7" t="s">
        <v>52</v>
      </c>
      <c r="I23" s="8" t="s">
        <v>58</v>
      </c>
      <c r="J23" s="23" t="s">
        <v>47</v>
      </c>
      <c r="K23" s="9">
        <v>202.329555697556</v>
      </c>
      <c r="L23" s="7">
        <v>-6.3722990253999999E-4</v>
      </c>
      <c r="M23" s="10">
        <v>0.16709001304918</v>
      </c>
      <c r="N23" s="7">
        <v>0.16709001304918</v>
      </c>
    </row>
    <row r="24" spans="1:14" x14ac:dyDescent="0.3">
      <c r="A24" s="30" t="str">
        <f t="shared" si="0"/>
        <v>SPCodePR-320250408</v>
      </c>
      <c r="C24" s="7">
        <v>20250408</v>
      </c>
      <c r="D24" s="7" t="s">
        <v>45</v>
      </c>
      <c r="E24" s="7" t="s">
        <v>46</v>
      </c>
      <c r="F24" s="7" t="s">
        <v>48</v>
      </c>
      <c r="G24" s="7" t="s">
        <v>53</v>
      </c>
      <c r="H24" s="7" t="s">
        <v>54</v>
      </c>
      <c r="I24" s="8" t="s">
        <v>59</v>
      </c>
      <c r="J24" s="23" t="s">
        <v>47</v>
      </c>
      <c r="K24" s="9">
        <v>3727.8300162372102</v>
      </c>
      <c r="L24" s="7">
        <v>-1.49474767243E-3</v>
      </c>
      <c r="M24" s="10">
        <v>0.40444554068411998</v>
      </c>
      <c r="N24" s="7">
        <v>0.40444554068411998</v>
      </c>
    </row>
    <row r="25" spans="1:14" x14ac:dyDescent="0.3">
      <c r="A25" s="30" t="str">
        <f t="shared" si="0"/>
        <v>SPCodePR-420250408</v>
      </c>
      <c r="C25" s="7">
        <v>20250408</v>
      </c>
      <c r="D25" s="7" t="s">
        <v>45</v>
      </c>
      <c r="E25" s="7" t="s">
        <v>46</v>
      </c>
      <c r="F25" s="7" t="s">
        <v>48</v>
      </c>
      <c r="G25" s="7" t="s">
        <v>55</v>
      </c>
      <c r="H25" s="7" t="s">
        <v>56</v>
      </c>
      <c r="I25" s="8" t="s">
        <v>60</v>
      </c>
      <c r="J25" s="23" t="s">
        <v>47</v>
      </c>
      <c r="K25" s="9">
        <v>3566.7994013510001</v>
      </c>
      <c r="L25" s="7">
        <v>2.3568041846999999E-4</v>
      </c>
      <c r="M25" s="10">
        <v>0.37215637943211999</v>
      </c>
      <c r="N25" s="7">
        <v>0.37215637943211999</v>
      </c>
    </row>
    <row r="26" spans="1:14" x14ac:dyDescent="0.3">
      <c r="A26" s="30" t="str">
        <f t="shared" si="0"/>
        <v>SPCodePR-120250409</v>
      </c>
      <c r="C26" s="7">
        <v>20250409</v>
      </c>
      <c r="D26" s="7" t="s">
        <v>45</v>
      </c>
      <c r="E26" s="7" t="s">
        <v>46</v>
      </c>
      <c r="F26" s="7" t="s">
        <v>48</v>
      </c>
      <c r="G26" s="7" t="s">
        <v>50</v>
      </c>
      <c r="H26" s="7" t="s">
        <v>49</v>
      </c>
      <c r="I26" s="8" t="s">
        <v>57</v>
      </c>
      <c r="J26" s="23" t="s">
        <v>47</v>
      </c>
      <c r="K26" s="9">
        <v>2292.7371691406502</v>
      </c>
      <c r="L26" s="7">
        <v>3.2607343379E-3</v>
      </c>
      <c r="M26" s="10">
        <v>5.662090604812E-2</v>
      </c>
      <c r="N26" s="7">
        <v>5.662090604812E-2</v>
      </c>
    </row>
    <row r="27" spans="1:14" x14ac:dyDescent="0.3">
      <c r="A27" s="30" t="str">
        <f t="shared" si="0"/>
        <v>SPCodePR-220250409</v>
      </c>
      <c r="C27" s="7">
        <v>20250409</v>
      </c>
      <c r="D27" s="7" t="s">
        <v>45</v>
      </c>
      <c r="E27" s="7" t="s">
        <v>46</v>
      </c>
      <c r="F27" s="7" t="s">
        <v>48</v>
      </c>
      <c r="G27" s="7" t="s">
        <v>51</v>
      </c>
      <c r="H27" s="7" t="s">
        <v>52</v>
      </c>
      <c r="I27" s="8" t="s">
        <v>58</v>
      </c>
      <c r="J27" s="23" t="s">
        <v>47</v>
      </c>
      <c r="K27" s="9">
        <v>201.38898082638499</v>
      </c>
      <c r="L27" s="7">
        <v>-4.64872701335E-3</v>
      </c>
      <c r="M27" s="10">
        <v>0.16669372486861</v>
      </c>
      <c r="N27" s="7">
        <v>0.16669372486861</v>
      </c>
    </row>
    <row r="28" spans="1:14" x14ac:dyDescent="0.3">
      <c r="A28" s="30" t="str">
        <f t="shared" si="0"/>
        <v>SPCodePR-320250409</v>
      </c>
      <c r="C28" s="7">
        <v>20250409</v>
      </c>
      <c r="D28" s="7" t="s">
        <v>45</v>
      </c>
      <c r="E28" s="7" t="s">
        <v>46</v>
      </c>
      <c r="F28" s="7" t="s">
        <v>48</v>
      </c>
      <c r="G28" s="7" t="s">
        <v>53</v>
      </c>
      <c r="H28" s="7" t="s">
        <v>54</v>
      </c>
      <c r="I28" s="8" t="s">
        <v>59</v>
      </c>
      <c r="J28" s="23" t="s">
        <v>47</v>
      </c>
      <c r="K28" s="9">
        <v>3725.3258543939501</v>
      </c>
      <c r="L28" s="7">
        <v>-6.7174786198999999E-4</v>
      </c>
      <c r="M28" s="10">
        <v>0.40509846638116997</v>
      </c>
      <c r="N28" s="7">
        <v>0.40509846638116997</v>
      </c>
    </row>
    <row r="29" spans="1:14" x14ac:dyDescent="0.3">
      <c r="A29" s="30" t="str">
        <f t="shared" si="0"/>
        <v>SPCodePR-420250409</v>
      </c>
      <c r="C29" s="7">
        <v>20250409</v>
      </c>
      <c r="D29" s="7" t="s">
        <v>45</v>
      </c>
      <c r="E29" s="7" t="s">
        <v>46</v>
      </c>
      <c r="F29" s="7" t="s">
        <v>48</v>
      </c>
      <c r="G29" s="7" t="s">
        <v>55</v>
      </c>
      <c r="H29" s="7" t="s">
        <v>56</v>
      </c>
      <c r="I29" s="8" t="s">
        <v>60</v>
      </c>
      <c r="J29" s="23" t="s">
        <v>47</v>
      </c>
      <c r="K29" s="9">
        <v>3553.2129235902098</v>
      </c>
      <c r="L29" s="7">
        <v>-3.8091510713100002E-3</v>
      </c>
      <c r="M29" s="10">
        <v>0.37158690270209999</v>
      </c>
      <c r="N29" s="7">
        <v>0.37158690270209999</v>
      </c>
    </row>
    <row r="30" spans="1:14" x14ac:dyDescent="0.3">
      <c r="A30" s="30" t="str">
        <f t="shared" si="0"/>
        <v>SPCodePR-120250412</v>
      </c>
      <c r="C30" s="7">
        <v>20250412</v>
      </c>
      <c r="D30" s="7" t="s">
        <v>45</v>
      </c>
      <c r="E30" s="7" t="s">
        <v>46</v>
      </c>
      <c r="F30" s="7" t="s">
        <v>48</v>
      </c>
      <c r="G30" s="7" t="s">
        <v>50</v>
      </c>
      <c r="H30" s="7" t="s">
        <v>49</v>
      </c>
      <c r="I30" s="8" t="s">
        <v>57</v>
      </c>
      <c r="J30" s="23" t="s">
        <v>47</v>
      </c>
      <c r="K30" s="9">
        <v>2295.7569046894901</v>
      </c>
      <c r="L30" s="7">
        <v>1.3170875360200001E-3</v>
      </c>
      <c r="M30" s="10">
        <v>5.6724345273040003E-2</v>
      </c>
      <c r="N30" s="7">
        <v>5.6724345273040003E-2</v>
      </c>
    </row>
    <row r="31" spans="1:14" x14ac:dyDescent="0.3">
      <c r="A31" s="30" t="str">
        <f t="shared" si="0"/>
        <v>SPCodePR-220250412</v>
      </c>
      <c r="C31" s="7">
        <v>20250412</v>
      </c>
      <c r="D31" s="7" t="s">
        <v>45</v>
      </c>
      <c r="E31" s="7" t="s">
        <v>46</v>
      </c>
      <c r="F31" s="7" t="s">
        <v>48</v>
      </c>
      <c r="G31" s="7" t="s">
        <v>51</v>
      </c>
      <c r="H31" s="7" t="s">
        <v>52</v>
      </c>
      <c r="I31" s="8" t="s">
        <v>58</v>
      </c>
      <c r="J31" s="23" t="s">
        <v>47</v>
      </c>
      <c r="K31" s="9">
        <v>199.80923453074001</v>
      </c>
      <c r="L31" s="7">
        <v>-7.8442538869899995E-3</v>
      </c>
      <c r="M31" s="10">
        <v>0.16547033757806001</v>
      </c>
      <c r="N31" s="7">
        <v>0.16547033757806001</v>
      </c>
    </row>
    <row r="32" spans="1:14" x14ac:dyDescent="0.3">
      <c r="A32" s="30" t="str">
        <f t="shared" si="0"/>
        <v>SPCodePR-320250412</v>
      </c>
      <c r="C32" s="7">
        <v>20250412</v>
      </c>
      <c r="D32" s="7" t="s">
        <v>45</v>
      </c>
      <c r="E32" s="7" t="s">
        <v>46</v>
      </c>
      <c r="F32" s="7" t="s">
        <v>48</v>
      </c>
      <c r="G32" s="7" t="s">
        <v>53</v>
      </c>
      <c r="H32" s="7" t="s">
        <v>54</v>
      </c>
      <c r="I32" s="8" t="s">
        <v>59</v>
      </c>
      <c r="J32" s="23" t="s">
        <v>47</v>
      </c>
      <c r="K32" s="9">
        <v>3728.71893000919</v>
      </c>
      <c r="L32" s="7">
        <v>9.1081310679000003E-4</v>
      </c>
      <c r="M32" s="10">
        <v>0.40567386503893998</v>
      </c>
      <c r="N32" s="7">
        <v>0.40567386503893998</v>
      </c>
    </row>
    <row r="33" spans="1:14" x14ac:dyDescent="0.3">
      <c r="A33" s="30" t="str">
        <f t="shared" si="0"/>
        <v>SPCodePR-420250412</v>
      </c>
      <c r="C33" s="7">
        <v>20250412</v>
      </c>
      <c r="D33" s="7" t="s">
        <v>45</v>
      </c>
      <c r="E33" s="7" t="s">
        <v>46</v>
      </c>
      <c r="F33" s="7" t="s">
        <v>48</v>
      </c>
      <c r="G33" s="7" t="s">
        <v>55</v>
      </c>
      <c r="H33" s="7" t="s">
        <v>56</v>
      </c>
      <c r="I33" s="8" t="s">
        <v>60</v>
      </c>
      <c r="J33" s="23" t="s">
        <v>47</v>
      </c>
      <c r="K33" s="9">
        <v>3556.6093259142499</v>
      </c>
      <c r="L33" s="7">
        <v>9.5586794179999997E-4</v>
      </c>
      <c r="M33" s="10">
        <v>0.37213145210996001</v>
      </c>
      <c r="N33" s="7">
        <v>0.37213145210996001</v>
      </c>
    </row>
    <row r="34" spans="1:14" x14ac:dyDescent="0.3">
      <c r="A34" s="30" t="str">
        <f t="shared" ref="A34:A65" si="1">H34&amp;C34</f>
        <v>SPCodePR-120250413</v>
      </c>
      <c r="C34" s="7">
        <v>20250413</v>
      </c>
      <c r="D34" s="7" t="s">
        <v>45</v>
      </c>
      <c r="E34" s="7" t="s">
        <v>46</v>
      </c>
      <c r="F34" s="7" t="s">
        <v>48</v>
      </c>
      <c r="G34" s="7" t="s">
        <v>50</v>
      </c>
      <c r="H34" s="7" t="s">
        <v>49</v>
      </c>
      <c r="I34" s="8" t="s">
        <v>57</v>
      </c>
      <c r="J34" s="23" t="s">
        <v>47</v>
      </c>
      <c r="K34" s="9">
        <v>2289.91238200218</v>
      </c>
      <c r="L34" s="7">
        <v>-2.5457933613900001E-3</v>
      </c>
      <c r="M34" s="10">
        <v>5.6363489787470002E-2</v>
      </c>
      <c r="N34" s="7">
        <v>5.6363489787470002E-2</v>
      </c>
    </row>
    <row r="35" spans="1:14" x14ac:dyDescent="0.3">
      <c r="A35" s="30" t="str">
        <f t="shared" si="1"/>
        <v>SPCodePR-220250413</v>
      </c>
      <c r="C35" s="7">
        <v>20250413</v>
      </c>
      <c r="D35" s="7" t="s">
        <v>45</v>
      </c>
      <c r="E35" s="7" t="s">
        <v>46</v>
      </c>
      <c r="F35" s="7" t="s">
        <v>48</v>
      </c>
      <c r="G35" s="7" t="s">
        <v>51</v>
      </c>
      <c r="H35" s="7" t="s">
        <v>52</v>
      </c>
      <c r="I35" s="8" t="s">
        <v>58</v>
      </c>
      <c r="J35" s="23" t="s">
        <v>47</v>
      </c>
      <c r="K35" s="9">
        <v>199.94741397135701</v>
      </c>
      <c r="L35" s="7">
        <v>6.9155682890000003E-4</v>
      </c>
      <c r="M35" s="10">
        <v>0.16495132379134</v>
      </c>
      <c r="N35" s="7">
        <v>0.16495132379134</v>
      </c>
    </row>
    <row r="36" spans="1:14" x14ac:dyDescent="0.3">
      <c r="A36" s="30" t="str">
        <f t="shared" si="1"/>
        <v>SPCodePR-320250413</v>
      </c>
      <c r="C36" s="7">
        <v>20250413</v>
      </c>
      <c r="D36" s="7" t="s">
        <v>45</v>
      </c>
      <c r="E36" s="7" t="s">
        <v>46</v>
      </c>
      <c r="F36" s="7" t="s">
        <v>48</v>
      </c>
      <c r="G36" s="7" t="s">
        <v>53</v>
      </c>
      <c r="H36" s="7" t="s">
        <v>54</v>
      </c>
      <c r="I36" s="8" t="s">
        <v>59</v>
      </c>
      <c r="J36" s="23" t="s">
        <v>47</v>
      </c>
      <c r="K36" s="9">
        <v>3753.0009261036298</v>
      </c>
      <c r="L36" s="7">
        <v>6.5121551262600002E-3</v>
      </c>
      <c r="M36" s="10">
        <v>0.40675366112677003</v>
      </c>
      <c r="N36" s="7">
        <v>0.40675366112677003</v>
      </c>
    </row>
    <row r="37" spans="1:14" x14ac:dyDescent="0.3">
      <c r="A37" s="30" t="str">
        <f t="shared" si="1"/>
        <v>SPCodePR-420250413</v>
      </c>
      <c r="C37" s="7">
        <v>20250413</v>
      </c>
      <c r="D37" s="7" t="s">
        <v>45</v>
      </c>
      <c r="E37" s="7" t="s">
        <v>46</v>
      </c>
      <c r="F37" s="7" t="s">
        <v>48</v>
      </c>
      <c r="G37" s="7" t="s">
        <v>55</v>
      </c>
      <c r="H37" s="7" t="s">
        <v>56</v>
      </c>
      <c r="I37" s="8" t="s">
        <v>60</v>
      </c>
      <c r="J37" s="23" t="s">
        <v>47</v>
      </c>
      <c r="K37" s="9">
        <v>3568.3492954972098</v>
      </c>
      <c r="L37" s="7">
        <v>3.30088815137E-3</v>
      </c>
      <c r="M37" s="10">
        <v>0.37193152529443002</v>
      </c>
      <c r="N37" s="7">
        <v>0.37193152529443002</v>
      </c>
    </row>
    <row r="38" spans="1:14" x14ac:dyDescent="0.3">
      <c r="A38" s="30" t="str">
        <f t="shared" si="1"/>
        <v>SPCodePR-120250414</v>
      </c>
      <c r="C38" s="7">
        <v>20250414</v>
      </c>
      <c r="D38" s="7" t="s">
        <v>45</v>
      </c>
      <c r="E38" s="7" t="s">
        <v>46</v>
      </c>
      <c r="F38" s="7" t="s">
        <v>48</v>
      </c>
      <c r="G38" s="7" t="s">
        <v>50</v>
      </c>
      <c r="H38" s="7" t="s">
        <v>49</v>
      </c>
      <c r="I38" s="8" t="s">
        <v>57</v>
      </c>
      <c r="J38" s="23" t="s">
        <v>47</v>
      </c>
      <c r="K38" s="9">
        <v>2298.1058830797001</v>
      </c>
      <c r="L38" s="7">
        <v>3.5780849703799999E-3</v>
      </c>
      <c r="M38" s="10">
        <v>5.625982191251E-2</v>
      </c>
      <c r="N38" s="7">
        <v>5.625982191251E-2</v>
      </c>
    </row>
    <row r="39" spans="1:14" x14ac:dyDescent="0.3">
      <c r="A39" s="30" t="str">
        <f t="shared" si="1"/>
        <v>SPCodePR-220250414</v>
      </c>
      <c r="C39" s="7">
        <v>20250414</v>
      </c>
      <c r="D39" s="7" t="s">
        <v>45</v>
      </c>
      <c r="E39" s="7" t="s">
        <v>46</v>
      </c>
      <c r="F39" s="7" t="s">
        <v>48</v>
      </c>
      <c r="G39" s="7" t="s">
        <v>51</v>
      </c>
      <c r="H39" s="7" t="s">
        <v>52</v>
      </c>
      <c r="I39" s="8" t="s">
        <v>58</v>
      </c>
      <c r="J39" s="23" t="s">
        <v>47</v>
      </c>
      <c r="K39" s="9">
        <v>204.31501230203301</v>
      </c>
      <c r="L39" s="7">
        <v>2.184373502976E-2</v>
      </c>
      <c r="M39" s="10">
        <v>0.16764461234528999</v>
      </c>
      <c r="N39" s="7">
        <v>0.16764461234528999</v>
      </c>
    </row>
    <row r="40" spans="1:14" x14ac:dyDescent="0.3">
      <c r="A40" s="30" t="str">
        <f t="shared" si="1"/>
        <v>SPCodePR-320250414</v>
      </c>
      <c r="C40" s="7">
        <v>20250414</v>
      </c>
      <c r="D40" s="7" t="s">
        <v>45</v>
      </c>
      <c r="E40" s="7" t="s">
        <v>46</v>
      </c>
      <c r="F40" s="7" t="s">
        <v>48</v>
      </c>
      <c r="G40" s="7" t="s">
        <v>53</v>
      </c>
      <c r="H40" s="7" t="s">
        <v>54</v>
      </c>
      <c r="I40" s="8" t="s">
        <v>59</v>
      </c>
      <c r="J40" s="23" t="s">
        <v>47</v>
      </c>
      <c r="K40" s="9">
        <v>3749.2663010033898</v>
      </c>
      <c r="L40" s="7">
        <v>-9.9510369802000009E-4</v>
      </c>
      <c r="M40" s="10">
        <v>0.40415540988163001</v>
      </c>
      <c r="N40" s="7">
        <v>0.40415540988163001</v>
      </c>
    </row>
    <row r="41" spans="1:14" x14ac:dyDescent="0.3">
      <c r="A41" s="30" t="str">
        <f t="shared" si="1"/>
        <v>SPCodePR-420250414</v>
      </c>
      <c r="C41" s="7">
        <v>20250414</v>
      </c>
      <c r="D41" s="7" t="s">
        <v>45</v>
      </c>
      <c r="E41" s="7" t="s">
        <v>46</v>
      </c>
      <c r="F41" s="7" t="s">
        <v>48</v>
      </c>
      <c r="G41" s="7" t="s">
        <v>55</v>
      </c>
      <c r="H41" s="7" t="s">
        <v>56</v>
      </c>
      <c r="I41" s="8" t="s">
        <v>60</v>
      </c>
      <c r="J41" s="23" t="s">
        <v>47</v>
      </c>
      <c r="K41" s="9">
        <v>3587.7991953937699</v>
      </c>
      <c r="L41" s="7">
        <v>5.4506715250999998E-3</v>
      </c>
      <c r="M41" s="10">
        <v>0.37194015586057</v>
      </c>
      <c r="N41" s="7">
        <v>0.37194015586057</v>
      </c>
    </row>
    <row r="42" spans="1:14" x14ac:dyDescent="0.3">
      <c r="A42" s="30" t="str">
        <f t="shared" si="1"/>
        <v>SPCodePR-120250415</v>
      </c>
      <c r="C42" s="7">
        <v>20250415</v>
      </c>
      <c r="D42" s="7" t="s">
        <v>45</v>
      </c>
      <c r="E42" s="7" t="s">
        <v>46</v>
      </c>
      <c r="F42" s="7" t="s">
        <v>48</v>
      </c>
      <c r="G42" s="7" t="s">
        <v>50</v>
      </c>
      <c r="H42" s="7" t="s">
        <v>49</v>
      </c>
      <c r="I42" s="8" t="s">
        <v>57</v>
      </c>
      <c r="J42" s="23" t="s">
        <v>47</v>
      </c>
      <c r="K42" s="9">
        <v>2335.1135056339499</v>
      </c>
      <c r="L42" s="7">
        <v>1.6103532403240001E-2</v>
      </c>
      <c r="M42" s="10">
        <v>5.6586944808819997E-2</v>
      </c>
      <c r="N42" s="7">
        <v>5.6586944808819997E-2</v>
      </c>
    </row>
    <row r="43" spans="1:14" x14ac:dyDescent="0.3">
      <c r="A43" s="30" t="str">
        <f t="shared" si="1"/>
        <v>SPCodePR-220250415</v>
      </c>
      <c r="C43" s="7">
        <v>20250415</v>
      </c>
      <c r="D43" s="7" t="s">
        <v>45</v>
      </c>
      <c r="E43" s="7" t="s">
        <v>46</v>
      </c>
      <c r="F43" s="7" t="s">
        <v>48</v>
      </c>
      <c r="G43" s="7" t="s">
        <v>51</v>
      </c>
      <c r="H43" s="7" t="s">
        <v>52</v>
      </c>
      <c r="I43" s="8" t="s">
        <v>58</v>
      </c>
      <c r="J43" s="23" t="s">
        <v>47</v>
      </c>
      <c r="K43" s="9">
        <v>206.066679477912</v>
      </c>
      <c r="L43" s="7">
        <v>8.5733650021300005E-3</v>
      </c>
      <c r="M43" s="10">
        <v>0.1673697733691</v>
      </c>
      <c r="N43" s="7">
        <v>0.1673697733691</v>
      </c>
    </row>
    <row r="44" spans="1:14" x14ac:dyDescent="0.3">
      <c r="A44" s="30" t="str">
        <f t="shared" si="1"/>
        <v>SPCodePR-320250415</v>
      </c>
      <c r="C44" s="7">
        <v>20250415</v>
      </c>
      <c r="D44" s="7" t="s">
        <v>45</v>
      </c>
      <c r="E44" s="7" t="s">
        <v>46</v>
      </c>
      <c r="F44" s="7" t="s">
        <v>48</v>
      </c>
      <c r="G44" s="7" t="s">
        <v>53</v>
      </c>
      <c r="H44" s="7" t="s">
        <v>54</v>
      </c>
      <c r="I44" s="8" t="s">
        <v>59</v>
      </c>
      <c r="J44" s="23" t="s">
        <v>47</v>
      </c>
      <c r="K44" s="9">
        <v>3790.37301353573</v>
      </c>
      <c r="L44" s="7">
        <v>1.096393513614E-2</v>
      </c>
      <c r="M44" s="10">
        <v>0.40444921025047997</v>
      </c>
      <c r="N44" s="7">
        <v>0.40444921025047997</v>
      </c>
    </row>
    <row r="45" spans="1:14" x14ac:dyDescent="0.3">
      <c r="A45" s="30" t="str">
        <f t="shared" si="1"/>
        <v>SPCodePR-420250415</v>
      </c>
      <c r="C45" s="7">
        <v>20250415</v>
      </c>
      <c r="D45" s="7" t="s">
        <v>45</v>
      </c>
      <c r="E45" s="7" t="s">
        <v>46</v>
      </c>
      <c r="F45" s="7" t="s">
        <v>48</v>
      </c>
      <c r="G45" s="7" t="s">
        <v>55</v>
      </c>
      <c r="H45" s="7" t="s">
        <v>56</v>
      </c>
      <c r="I45" s="8" t="s">
        <v>60</v>
      </c>
      <c r="J45" s="23" t="s">
        <v>47</v>
      </c>
      <c r="K45" s="9">
        <v>3621.1282266266398</v>
      </c>
      <c r="L45" s="7">
        <v>9.2895475520600006E-3</v>
      </c>
      <c r="M45" s="10">
        <v>0.37159407157160002</v>
      </c>
      <c r="N45" s="7">
        <v>0.37159407157160002</v>
      </c>
    </row>
    <row r="46" spans="1:14" x14ac:dyDescent="0.3">
      <c r="A46" s="30" t="str">
        <f t="shared" si="1"/>
        <v>SPCodePR-120250416</v>
      </c>
      <c r="C46" s="7">
        <v>20250416</v>
      </c>
      <c r="D46" s="7" t="s">
        <v>45</v>
      </c>
      <c r="E46" s="7" t="s">
        <v>46</v>
      </c>
      <c r="F46" s="7" t="s">
        <v>48</v>
      </c>
      <c r="G46" s="7" t="s">
        <v>50</v>
      </c>
      <c r="H46" s="7" t="s">
        <v>49</v>
      </c>
      <c r="I46" s="8" t="s">
        <v>57</v>
      </c>
      <c r="J46" s="23" t="s">
        <v>47</v>
      </c>
      <c r="K46" s="9">
        <v>2379.2843416161199</v>
      </c>
      <c r="L46" s="7">
        <v>1.8915926731439998E-2</v>
      </c>
      <c r="M46" s="10">
        <v>5.743832861335E-2</v>
      </c>
      <c r="N46" s="7">
        <v>5.743832861335E-2</v>
      </c>
    </row>
    <row r="47" spans="1:14" x14ac:dyDescent="0.3">
      <c r="A47" s="30" t="str">
        <f t="shared" si="1"/>
        <v>SPCodePR-220250416</v>
      </c>
      <c r="C47" s="7">
        <v>20250416</v>
      </c>
      <c r="D47" s="7" t="s">
        <v>45</v>
      </c>
      <c r="E47" s="7" t="s">
        <v>46</v>
      </c>
      <c r="F47" s="7" t="s">
        <v>48</v>
      </c>
      <c r="G47" s="7" t="s">
        <v>51</v>
      </c>
      <c r="H47" s="7" t="s">
        <v>52</v>
      </c>
      <c r="I47" s="8" t="s">
        <v>58</v>
      </c>
      <c r="J47" s="23" t="s">
        <v>47</v>
      </c>
      <c r="K47" s="9">
        <v>206.70049713444101</v>
      </c>
      <c r="L47" s="7">
        <v>3.0757891481299998E-3</v>
      </c>
      <c r="M47" s="10">
        <v>0.16724686002764999</v>
      </c>
      <c r="N47" s="7">
        <v>0.16724686002764999</v>
      </c>
    </row>
    <row r="48" spans="1:14" x14ac:dyDescent="0.3">
      <c r="A48" s="30" t="str">
        <f t="shared" si="1"/>
        <v>SPCodePR-320250416</v>
      </c>
      <c r="C48" s="7">
        <v>20250416</v>
      </c>
      <c r="D48" s="7" t="s">
        <v>45</v>
      </c>
      <c r="E48" s="7" t="s">
        <v>46</v>
      </c>
      <c r="F48" s="7" t="s">
        <v>48</v>
      </c>
      <c r="G48" s="7" t="s">
        <v>53</v>
      </c>
      <c r="H48" s="7" t="s">
        <v>54</v>
      </c>
      <c r="I48" s="8" t="s">
        <v>59</v>
      </c>
      <c r="J48" s="23" t="s">
        <v>47</v>
      </c>
      <c r="K48" s="9">
        <v>3807.8501256310201</v>
      </c>
      <c r="L48" s="7">
        <v>4.6109214140399998E-3</v>
      </c>
      <c r="M48" s="10">
        <v>0.40477071466454001</v>
      </c>
      <c r="N48" s="7">
        <v>0.40477071466454001</v>
      </c>
    </row>
    <row r="49" spans="1:14" x14ac:dyDescent="0.3">
      <c r="A49" s="30" t="str">
        <f t="shared" si="1"/>
        <v>SPCodePR-420250416</v>
      </c>
      <c r="C49" s="7">
        <v>20250416</v>
      </c>
      <c r="D49" s="7" t="s">
        <v>45</v>
      </c>
      <c r="E49" s="7" t="s">
        <v>46</v>
      </c>
      <c r="F49" s="7" t="s">
        <v>48</v>
      </c>
      <c r="G49" s="7" t="s">
        <v>55</v>
      </c>
      <c r="H49" s="7" t="s">
        <v>56</v>
      </c>
      <c r="I49" s="8" t="s">
        <v>60</v>
      </c>
      <c r="J49" s="23" t="s">
        <v>47</v>
      </c>
      <c r="K49" s="9">
        <v>3624.6646238787098</v>
      </c>
      <c r="L49" s="7">
        <v>9.7660094609999999E-4</v>
      </c>
      <c r="M49" s="10">
        <v>0.37054409669445998</v>
      </c>
      <c r="N49" s="7">
        <v>0.37054409669445998</v>
      </c>
    </row>
    <row r="50" spans="1:14" x14ac:dyDescent="0.3">
      <c r="A50" s="30" t="str">
        <f t="shared" si="1"/>
        <v>SPCodePR-120250419</v>
      </c>
      <c r="C50" s="7">
        <v>20250419</v>
      </c>
      <c r="D50" s="7" t="s">
        <v>45</v>
      </c>
      <c r="E50" s="7" t="s">
        <v>46</v>
      </c>
      <c r="F50" s="7" t="s">
        <v>48</v>
      </c>
      <c r="G50" s="7" t="s">
        <v>50</v>
      </c>
      <c r="H50" s="7" t="s">
        <v>49</v>
      </c>
      <c r="I50" s="8" t="s">
        <v>57</v>
      </c>
      <c r="J50" s="23" t="s">
        <v>47</v>
      </c>
      <c r="K50" s="9">
        <v>2389.52901068552</v>
      </c>
      <c r="L50" s="7">
        <v>4.3057775357900003E-3</v>
      </c>
      <c r="M50" s="10">
        <v>5.7527920024289997E-2</v>
      </c>
      <c r="N50" s="7">
        <v>5.7527920024289997E-2</v>
      </c>
    </row>
    <row r="51" spans="1:14" x14ac:dyDescent="0.3">
      <c r="A51" s="30" t="str">
        <f t="shared" si="1"/>
        <v>SPCodePR-220250419</v>
      </c>
      <c r="C51" s="7">
        <v>20250419</v>
      </c>
      <c r="D51" s="7" t="s">
        <v>45</v>
      </c>
      <c r="E51" s="7" t="s">
        <v>46</v>
      </c>
      <c r="F51" s="7" t="s">
        <v>48</v>
      </c>
      <c r="G51" s="7" t="s">
        <v>51</v>
      </c>
      <c r="H51" s="7" t="s">
        <v>52</v>
      </c>
      <c r="I51" s="8" t="s">
        <v>58</v>
      </c>
      <c r="J51" s="23" t="s">
        <v>47</v>
      </c>
      <c r="K51" s="9">
        <v>206.533798800753</v>
      </c>
      <c r="L51" s="7">
        <v>-8.0647282420000005E-4</v>
      </c>
      <c r="M51" s="10">
        <v>0.16665505903592001</v>
      </c>
      <c r="N51" s="7">
        <v>0.16665505903592001</v>
      </c>
    </row>
    <row r="52" spans="1:14" x14ac:dyDescent="0.3">
      <c r="A52" s="30" t="str">
        <f t="shared" si="1"/>
        <v>SPCodePR-320250419</v>
      </c>
      <c r="C52" s="7">
        <v>20250419</v>
      </c>
      <c r="D52" s="7" t="s">
        <v>45</v>
      </c>
      <c r="E52" s="7" t="s">
        <v>46</v>
      </c>
      <c r="F52" s="7" t="s">
        <v>48</v>
      </c>
      <c r="G52" s="7" t="s">
        <v>53</v>
      </c>
      <c r="H52" s="7" t="s">
        <v>54</v>
      </c>
      <c r="I52" s="8" t="s">
        <v>59</v>
      </c>
      <c r="J52" s="23" t="s">
        <v>47</v>
      </c>
      <c r="K52" s="9">
        <v>3817.2371639998901</v>
      </c>
      <c r="L52" s="7">
        <v>2.4651806292699998E-3</v>
      </c>
      <c r="M52" s="10">
        <v>0.40465908704762998</v>
      </c>
      <c r="N52" s="7">
        <v>0.40465908704762998</v>
      </c>
    </row>
    <row r="53" spans="1:14" ht="11.4" customHeight="1" x14ac:dyDescent="0.3">
      <c r="A53" s="30" t="str">
        <f t="shared" si="1"/>
        <v>SPCodePR-420250419</v>
      </c>
      <c r="C53" s="7">
        <v>20250419</v>
      </c>
      <c r="D53" s="7" t="s">
        <v>45</v>
      </c>
      <c r="E53" s="7" t="s">
        <v>46</v>
      </c>
      <c r="F53" s="7" t="s">
        <v>48</v>
      </c>
      <c r="G53" s="7" t="s">
        <v>55</v>
      </c>
      <c r="H53" s="7" t="s">
        <v>56</v>
      </c>
      <c r="I53" s="8" t="s">
        <v>60</v>
      </c>
      <c r="J53" s="23" t="s">
        <v>47</v>
      </c>
      <c r="K53" s="9">
        <v>3640.62344912664</v>
      </c>
      <c r="L53" s="7">
        <v>4.4028418913000002E-3</v>
      </c>
      <c r="M53" s="10">
        <v>0.37115793389216001</v>
      </c>
      <c r="N53" s="7">
        <v>0.37115793389216001</v>
      </c>
    </row>
    <row r="54" spans="1:14" x14ac:dyDescent="0.3">
      <c r="A54" s="30" t="str">
        <f t="shared" si="1"/>
        <v>SPCodePR-120250420</v>
      </c>
      <c r="C54" s="7">
        <v>20250420</v>
      </c>
      <c r="D54" s="7" t="s">
        <v>45</v>
      </c>
      <c r="E54" s="7" t="s">
        <v>46</v>
      </c>
      <c r="F54" s="7" t="s">
        <v>48</v>
      </c>
      <c r="G54" s="7" t="s">
        <v>50</v>
      </c>
      <c r="H54" s="7" t="s">
        <v>49</v>
      </c>
      <c r="I54" s="8" t="s">
        <v>57</v>
      </c>
      <c r="J54" s="23" t="s">
        <v>47</v>
      </c>
      <c r="K54" s="9">
        <v>2361.9657882536299</v>
      </c>
      <c r="L54" s="7">
        <v>-1.1535002215350001E-2</v>
      </c>
      <c r="M54" s="10">
        <v>5.6987406192660003E-2</v>
      </c>
      <c r="N54" s="7">
        <v>5.6987406192660003E-2</v>
      </c>
    </row>
    <row r="55" spans="1:14" x14ac:dyDescent="0.3">
      <c r="A55" s="30" t="str">
        <f t="shared" si="1"/>
        <v>SPCodePR-220250420</v>
      </c>
      <c r="C55" s="7">
        <v>20250420</v>
      </c>
      <c r="D55" s="7" t="s">
        <v>45</v>
      </c>
      <c r="E55" s="7" t="s">
        <v>46</v>
      </c>
      <c r="F55" s="7" t="s">
        <v>48</v>
      </c>
      <c r="G55" s="7" t="s">
        <v>51</v>
      </c>
      <c r="H55" s="7" t="s">
        <v>52</v>
      </c>
      <c r="I55" s="8" t="s">
        <v>58</v>
      </c>
      <c r="J55" s="23" t="s">
        <v>47</v>
      </c>
      <c r="K55" s="9">
        <v>203.42138924670701</v>
      </c>
      <c r="L55" s="7">
        <v>-1.506973469775E-2</v>
      </c>
      <c r="M55" s="10">
        <v>0.16449886571676001</v>
      </c>
      <c r="N55" s="7">
        <v>0.16449886571676001</v>
      </c>
    </row>
    <row r="56" spans="1:14" x14ac:dyDescent="0.3">
      <c r="A56" s="30" t="str">
        <f t="shared" si="1"/>
        <v>SPCodePR-320250420</v>
      </c>
      <c r="C56" s="7">
        <v>20250420</v>
      </c>
      <c r="D56" s="7" t="s">
        <v>45</v>
      </c>
      <c r="E56" s="7" t="s">
        <v>46</v>
      </c>
      <c r="F56" s="7" t="s">
        <v>48</v>
      </c>
      <c r="G56" s="7" t="s">
        <v>53</v>
      </c>
      <c r="H56" s="7" t="s">
        <v>54</v>
      </c>
      <c r="I56" s="8" t="s">
        <v>59</v>
      </c>
      <c r="J56" s="23" t="s">
        <v>47</v>
      </c>
      <c r="K56" s="9">
        <v>3834.7078019568098</v>
      </c>
      <c r="L56" s="7">
        <v>4.5767756118699999E-3</v>
      </c>
      <c r="M56" s="10">
        <v>0.40739092842017</v>
      </c>
      <c r="N56" s="7">
        <v>0.40739092842017</v>
      </c>
    </row>
    <row r="57" spans="1:14" x14ac:dyDescent="0.3">
      <c r="A57" s="30" t="str">
        <f t="shared" si="1"/>
        <v>SPCodePR-420250420</v>
      </c>
      <c r="C57" s="7">
        <v>20250420</v>
      </c>
      <c r="D57" s="7" t="s">
        <v>45</v>
      </c>
      <c r="E57" s="7" t="s">
        <v>46</v>
      </c>
      <c r="F57" s="7" t="s">
        <v>48</v>
      </c>
      <c r="G57" s="7" t="s">
        <v>55</v>
      </c>
      <c r="H57" s="7" t="s">
        <v>56</v>
      </c>
      <c r="I57" s="8" t="s">
        <v>60</v>
      </c>
      <c r="J57" s="23" t="s">
        <v>47</v>
      </c>
      <c r="K57" s="9">
        <v>3632.4172231714301</v>
      </c>
      <c r="L57" s="7">
        <v>-2.25407160886E-3</v>
      </c>
      <c r="M57" s="10">
        <v>0.37112279967041001</v>
      </c>
      <c r="N57" s="7">
        <v>0.37112279967041001</v>
      </c>
    </row>
    <row r="58" spans="1:14" x14ac:dyDescent="0.3">
      <c r="A58" s="30" t="str">
        <f t="shared" si="1"/>
        <v>SPCodePR-120250421</v>
      </c>
      <c r="C58" s="7">
        <v>20250421</v>
      </c>
      <c r="D58" s="7" t="s">
        <v>45</v>
      </c>
      <c r="E58" s="7" t="s">
        <v>46</v>
      </c>
      <c r="F58" s="7" t="s">
        <v>48</v>
      </c>
      <c r="G58" s="7" t="s">
        <v>50</v>
      </c>
      <c r="H58" s="7" t="s">
        <v>49</v>
      </c>
      <c r="I58" s="8" t="s">
        <v>57</v>
      </c>
      <c r="J58" s="23" t="s">
        <v>47</v>
      </c>
      <c r="K58" s="9">
        <v>2333.6745510426899</v>
      </c>
      <c r="L58" s="7">
        <v>-1.197783530635E-2</v>
      </c>
      <c r="M58" s="10">
        <v>5.6219640635589999E-2</v>
      </c>
      <c r="N58" s="7">
        <v>5.6219640635589999E-2</v>
      </c>
    </row>
    <row r="59" spans="1:14" x14ac:dyDescent="0.3">
      <c r="A59" s="30" t="str">
        <f t="shared" si="1"/>
        <v>SPCodePR-220250421</v>
      </c>
      <c r="C59" s="7">
        <v>20250421</v>
      </c>
      <c r="D59" s="7" t="s">
        <v>45</v>
      </c>
      <c r="E59" s="7" t="s">
        <v>46</v>
      </c>
      <c r="F59" s="7" t="s">
        <v>48</v>
      </c>
      <c r="G59" s="7" t="s">
        <v>51</v>
      </c>
      <c r="H59" s="7" t="s">
        <v>52</v>
      </c>
      <c r="I59" s="8" t="s">
        <v>58</v>
      </c>
      <c r="J59" s="23" t="s">
        <v>47</v>
      </c>
      <c r="K59" s="9">
        <v>204.78038058738099</v>
      </c>
      <c r="L59" s="7">
        <v>6.6806708267300001E-3</v>
      </c>
      <c r="M59" s="10">
        <v>0.16534730662808</v>
      </c>
      <c r="N59" s="7">
        <v>0.16534730662808</v>
      </c>
    </row>
    <row r="60" spans="1:14" x14ac:dyDescent="0.3">
      <c r="A60" s="30" t="str">
        <f t="shared" si="1"/>
        <v>SPCodePR-320250421</v>
      </c>
      <c r="C60" s="7">
        <v>20250421</v>
      </c>
      <c r="D60" s="7" t="s">
        <v>45</v>
      </c>
      <c r="E60" s="7" t="s">
        <v>46</v>
      </c>
      <c r="F60" s="7" t="s">
        <v>48</v>
      </c>
      <c r="G60" s="7" t="s">
        <v>53</v>
      </c>
      <c r="H60" s="7" t="s">
        <v>54</v>
      </c>
      <c r="I60" s="8" t="s">
        <v>59</v>
      </c>
      <c r="J60" s="23" t="s">
        <v>47</v>
      </c>
      <c r="K60" s="9">
        <v>3839.4686216303699</v>
      </c>
      <c r="L60" s="7">
        <v>1.2415078069699999E-3</v>
      </c>
      <c r="M60" s="10">
        <v>0.40727962783316002</v>
      </c>
      <c r="N60" s="7">
        <v>0.40727962783316002</v>
      </c>
    </row>
    <row r="61" spans="1:14" x14ac:dyDescent="0.3">
      <c r="A61" s="30" t="str">
        <f t="shared" si="1"/>
        <v>SPCodePR-420250421</v>
      </c>
      <c r="C61" s="7">
        <v>20250421</v>
      </c>
      <c r="D61" s="7" t="s">
        <v>45</v>
      </c>
      <c r="E61" s="7" t="s">
        <v>46</v>
      </c>
      <c r="F61" s="7" t="s">
        <v>48</v>
      </c>
      <c r="G61" s="7" t="s">
        <v>55</v>
      </c>
      <c r="H61" s="7" t="s">
        <v>56</v>
      </c>
      <c r="I61" s="8" t="s">
        <v>60</v>
      </c>
      <c r="J61" s="23" t="s">
        <v>47</v>
      </c>
      <c r="K61" s="9">
        <v>3638.2209928244301</v>
      </c>
      <c r="L61" s="7">
        <v>1.5977706569599999E-3</v>
      </c>
      <c r="M61" s="10">
        <v>0.37115342490316999</v>
      </c>
      <c r="N61" s="7">
        <v>0.37115342490316999</v>
      </c>
    </row>
    <row r="62" spans="1:14" x14ac:dyDescent="0.3">
      <c r="A62" s="30" t="str">
        <f t="shared" si="1"/>
        <v>SPCodePR-120250422</v>
      </c>
      <c r="C62" s="7">
        <v>20250422</v>
      </c>
      <c r="D62" s="7" t="s">
        <v>45</v>
      </c>
      <c r="E62" s="7" t="s">
        <v>46</v>
      </c>
      <c r="F62" s="7" t="s">
        <v>48</v>
      </c>
      <c r="G62" s="7" t="s">
        <v>50</v>
      </c>
      <c r="H62" s="7" t="s">
        <v>49</v>
      </c>
      <c r="I62" s="8" t="s">
        <v>57</v>
      </c>
      <c r="J62" s="23" t="s">
        <v>47</v>
      </c>
      <c r="K62" s="9">
        <v>2318.74837312006</v>
      </c>
      <c r="L62" s="7">
        <v>-6.3959980692099997E-3</v>
      </c>
      <c r="M62" s="10">
        <v>5.6031035634700001E-2</v>
      </c>
      <c r="N62" s="7">
        <v>5.6031035634700001E-2</v>
      </c>
    </row>
    <row r="63" spans="1:14" x14ac:dyDescent="0.3">
      <c r="A63" s="30" t="str">
        <f t="shared" si="1"/>
        <v>SPCodePR-220250422</v>
      </c>
      <c r="C63" s="7">
        <v>20250422</v>
      </c>
      <c r="D63" s="7" t="s">
        <v>45</v>
      </c>
      <c r="E63" s="7" t="s">
        <v>46</v>
      </c>
      <c r="F63" s="7" t="s">
        <v>48</v>
      </c>
      <c r="G63" s="7" t="s">
        <v>51</v>
      </c>
      <c r="H63" s="7" t="s">
        <v>52</v>
      </c>
      <c r="I63" s="8" t="s">
        <v>58</v>
      </c>
      <c r="J63" s="23" t="s">
        <v>47</v>
      </c>
      <c r="K63" s="9">
        <v>203.69653966553</v>
      </c>
      <c r="L63" s="7">
        <v>-5.2926990307500003E-3</v>
      </c>
      <c r="M63" s="10">
        <v>0.16497558729020001</v>
      </c>
      <c r="N63" s="7">
        <v>0.16497558729020001</v>
      </c>
    </row>
    <row r="64" spans="1:14" x14ac:dyDescent="0.3">
      <c r="A64" s="30" t="str">
        <f t="shared" si="1"/>
        <v>SPCodePR-320250422</v>
      </c>
      <c r="C64" s="7">
        <v>20250422</v>
      </c>
      <c r="D64" s="7" t="s">
        <v>45</v>
      </c>
      <c r="E64" s="7" t="s">
        <v>46</v>
      </c>
      <c r="F64" s="7" t="s">
        <v>48</v>
      </c>
      <c r="G64" s="7" t="s">
        <v>53</v>
      </c>
      <c r="H64" s="7" t="s">
        <v>54</v>
      </c>
      <c r="I64" s="8" t="s">
        <v>59</v>
      </c>
      <c r="J64" s="23" t="s">
        <v>47</v>
      </c>
      <c r="K64" s="9">
        <v>3836.1734127005402</v>
      </c>
      <c r="L64" s="7">
        <v>-8.5824608938999997E-4</v>
      </c>
      <c r="M64" s="10">
        <v>0.40817560774764999</v>
      </c>
      <c r="N64" s="7">
        <v>0.40817560774764999</v>
      </c>
    </row>
    <row r="65" spans="1:16" x14ac:dyDescent="0.3">
      <c r="A65" s="30" t="str">
        <f t="shared" si="1"/>
        <v>SPCodePR-420250422</v>
      </c>
      <c r="C65" s="7">
        <v>20250422</v>
      </c>
      <c r="D65" s="7" t="s">
        <v>45</v>
      </c>
      <c r="E65" s="7" t="s">
        <v>46</v>
      </c>
      <c r="F65" s="7" t="s">
        <v>48</v>
      </c>
      <c r="G65" s="7" t="s">
        <v>55</v>
      </c>
      <c r="H65" s="7" t="s">
        <v>56</v>
      </c>
      <c r="I65" s="8" t="s">
        <v>60</v>
      </c>
      <c r="J65" s="23" t="s">
        <v>47</v>
      </c>
      <c r="K65" s="9">
        <v>3623.8389415271599</v>
      </c>
      <c r="L65" s="7">
        <v>-3.9530449979899998E-3</v>
      </c>
      <c r="M65" s="10">
        <v>0.37081776932744998</v>
      </c>
      <c r="N65" s="7">
        <v>0.37081776932744998</v>
      </c>
    </row>
    <row r="66" spans="1:16" x14ac:dyDescent="0.3">
      <c r="A66" s="30" t="str">
        <f t="shared" ref="A66:A97" si="2">H66&amp;C66</f>
        <v>SPCodePR-120250423</v>
      </c>
      <c r="C66" s="7">
        <v>20250423</v>
      </c>
      <c r="D66" s="7" t="s">
        <v>45</v>
      </c>
      <c r="E66" s="7" t="s">
        <v>46</v>
      </c>
      <c r="F66" s="7" t="s">
        <v>48</v>
      </c>
      <c r="G66" s="7" t="s">
        <v>50</v>
      </c>
      <c r="H66" s="7" t="s">
        <v>49</v>
      </c>
      <c r="I66" s="8" t="s">
        <v>57</v>
      </c>
      <c r="J66" s="23" t="s">
        <v>47</v>
      </c>
      <c r="K66" s="9">
        <v>2337.3941363183299</v>
      </c>
      <c r="L66" s="7">
        <v>8.0413051344500001E-3</v>
      </c>
      <c r="M66" s="10">
        <v>5.6318502573840003E-2</v>
      </c>
      <c r="N66" s="7">
        <v>5.6318502573840003E-2</v>
      </c>
      <c r="O66" s="9">
        <v>20250503</v>
      </c>
      <c r="P66" s="9">
        <v>0.05</v>
      </c>
    </row>
    <row r="67" spans="1:16" x14ac:dyDescent="0.3">
      <c r="A67" s="30" t="str">
        <f t="shared" si="2"/>
        <v>SPCodePR-220250423</v>
      </c>
      <c r="C67" s="7">
        <v>20250423</v>
      </c>
      <c r="D67" s="7" t="s">
        <v>45</v>
      </c>
      <c r="E67" s="7" t="s">
        <v>46</v>
      </c>
      <c r="F67" s="7" t="s">
        <v>48</v>
      </c>
      <c r="G67" s="7" t="s">
        <v>51</v>
      </c>
      <c r="H67" s="7" t="s">
        <v>52</v>
      </c>
      <c r="I67" s="8" t="s">
        <v>58</v>
      </c>
      <c r="J67" s="23" t="s">
        <v>47</v>
      </c>
      <c r="K67" s="9">
        <v>204.56551915684901</v>
      </c>
      <c r="L67" s="7">
        <v>4.2660493533500004E-3</v>
      </c>
      <c r="M67" s="10">
        <v>0.16520096711320001</v>
      </c>
      <c r="N67" s="7">
        <v>0.16520096711320001</v>
      </c>
      <c r="O67" s="9">
        <v>20250503</v>
      </c>
      <c r="P67" s="9">
        <v>0.15</v>
      </c>
    </row>
    <row r="68" spans="1:16" x14ac:dyDescent="0.3">
      <c r="A68" s="30" t="str">
        <f t="shared" si="2"/>
        <v>SPCodePR-320250423</v>
      </c>
      <c r="C68" s="7">
        <v>20250423</v>
      </c>
      <c r="D68" s="7" t="s">
        <v>45</v>
      </c>
      <c r="E68" s="7" t="s">
        <v>46</v>
      </c>
      <c r="F68" s="7" t="s">
        <v>48</v>
      </c>
      <c r="G68" s="7" t="s">
        <v>53</v>
      </c>
      <c r="H68" s="7" t="s">
        <v>54</v>
      </c>
      <c r="I68" s="8" t="s">
        <v>59</v>
      </c>
      <c r="J68" s="23" t="s">
        <v>47</v>
      </c>
      <c r="K68" s="9">
        <v>3842.3682448178802</v>
      </c>
      <c r="L68" s="7">
        <v>1.61484673681E-3</v>
      </c>
      <c r="M68" s="10">
        <v>0.40765420154054999</v>
      </c>
      <c r="N68" s="7">
        <v>0.40765420154054999</v>
      </c>
      <c r="O68" s="9">
        <v>20250503</v>
      </c>
      <c r="P68" s="9">
        <v>0.4</v>
      </c>
    </row>
    <row r="69" spans="1:16" x14ac:dyDescent="0.3">
      <c r="A69" s="30" t="str">
        <f t="shared" si="2"/>
        <v>SPCodePR-420250423</v>
      </c>
      <c r="C69" s="7">
        <v>20250423</v>
      </c>
      <c r="D69" s="7" t="s">
        <v>45</v>
      </c>
      <c r="E69" s="7" t="s">
        <v>46</v>
      </c>
      <c r="F69" s="7" t="s">
        <v>48</v>
      </c>
      <c r="G69" s="7" t="s">
        <v>55</v>
      </c>
      <c r="H69" s="7" t="s">
        <v>56</v>
      </c>
      <c r="I69" s="8" t="s">
        <v>60</v>
      </c>
      <c r="J69" s="23" t="s">
        <v>47</v>
      </c>
      <c r="K69" s="9">
        <v>3634.4172973550599</v>
      </c>
      <c r="L69" s="7">
        <v>2.9191020899600002E-3</v>
      </c>
      <c r="M69" s="10">
        <v>0.37082632877241001</v>
      </c>
      <c r="N69" s="7">
        <v>0.37082632877241001</v>
      </c>
      <c r="O69" s="9">
        <v>20250503</v>
      </c>
      <c r="P69" s="9">
        <v>0.4</v>
      </c>
    </row>
    <row r="70" spans="1:16" x14ac:dyDescent="0.3">
      <c r="A70" s="30" t="str">
        <f t="shared" si="2"/>
        <v>SPCodePR-120250426</v>
      </c>
      <c r="C70" s="7">
        <v>20250426</v>
      </c>
      <c r="D70" s="7" t="s">
        <v>45</v>
      </c>
      <c r="E70" s="7" t="s">
        <v>46</v>
      </c>
      <c r="F70" s="7" t="s">
        <v>48</v>
      </c>
      <c r="G70" s="7" t="s">
        <v>50</v>
      </c>
      <c r="H70" s="7" t="s">
        <v>49</v>
      </c>
      <c r="I70" s="8" t="s">
        <v>57</v>
      </c>
      <c r="J70" s="23" t="s">
        <v>47</v>
      </c>
      <c r="K70" s="9">
        <v>2363.4413278377701</v>
      </c>
      <c r="L70" s="7">
        <v>1.1143688227300001E-2</v>
      </c>
      <c r="M70" s="10">
        <v>5.664789680698E-2</v>
      </c>
      <c r="N70" s="7">
        <v>5.664789680698E-2</v>
      </c>
      <c r="O70" s="9">
        <v>20250503</v>
      </c>
      <c r="P70" s="9">
        <v>0.05</v>
      </c>
    </row>
    <row r="71" spans="1:16" x14ac:dyDescent="0.3">
      <c r="A71" s="30" t="str">
        <f t="shared" si="2"/>
        <v>SPCodePR-220250426</v>
      </c>
      <c r="C71" s="7">
        <v>20250426</v>
      </c>
      <c r="D71" s="7" t="s">
        <v>45</v>
      </c>
      <c r="E71" s="7" t="s">
        <v>46</v>
      </c>
      <c r="F71" s="7" t="s">
        <v>48</v>
      </c>
      <c r="G71" s="7" t="s">
        <v>51</v>
      </c>
      <c r="H71" s="7" t="s">
        <v>52</v>
      </c>
      <c r="I71" s="8" t="s">
        <v>58</v>
      </c>
      <c r="J71" s="23" t="s">
        <v>47</v>
      </c>
      <c r="K71" s="9">
        <v>206.93559093840699</v>
      </c>
      <c r="L71" s="7">
        <v>1.1585881097300001E-2</v>
      </c>
      <c r="M71" s="10">
        <v>0.16623985850605</v>
      </c>
      <c r="N71" s="7">
        <v>0.16623985850605</v>
      </c>
      <c r="O71" s="9">
        <v>20250503</v>
      </c>
      <c r="P71" s="9">
        <v>0.15</v>
      </c>
    </row>
    <row r="72" spans="1:16" x14ac:dyDescent="0.3">
      <c r="A72" s="30" t="str">
        <f t="shared" si="2"/>
        <v>SPCodePR-320250426</v>
      </c>
      <c r="C72" s="7">
        <v>20250426</v>
      </c>
      <c r="D72" s="7" t="s">
        <v>45</v>
      </c>
      <c r="E72" s="7" t="s">
        <v>46</v>
      </c>
      <c r="F72" s="7" t="s">
        <v>48</v>
      </c>
      <c r="G72" s="7" t="s">
        <v>53</v>
      </c>
      <c r="H72" s="7" t="s">
        <v>54</v>
      </c>
      <c r="I72" s="8" t="s">
        <v>59</v>
      </c>
      <c r="J72" s="23" t="s">
        <v>47</v>
      </c>
      <c r="K72" s="9">
        <v>3863.1194254060501</v>
      </c>
      <c r="L72" s="7">
        <v>5.4006225499500004E-3</v>
      </c>
      <c r="M72" s="10">
        <v>0.40770955402136</v>
      </c>
      <c r="N72" s="7">
        <v>0.40770955402136</v>
      </c>
      <c r="O72" s="9">
        <v>20250503</v>
      </c>
      <c r="P72" s="9">
        <v>0.4</v>
      </c>
    </row>
    <row r="73" spans="1:16" x14ac:dyDescent="0.3">
      <c r="A73" s="30" t="str">
        <f t="shared" si="2"/>
        <v>SPCodePR-420250426</v>
      </c>
      <c r="C73" s="7">
        <v>20250426</v>
      </c>
      <c r="D73" s="7" t="s">
        <v>45</v>
      </c>
      <c r="E73" s="7" t="s">
        <v>46</v>
      </c>
      <c r="F73" s="7" t="s">
        <v>48</v>
      </c>
      <c r="G73" s="7" t="s">
        <v>55</v>
      </c>
      <c r="H73" s="7" t="s">
        <v>56</v>
      </c>
      <c r="I73" s="8" t="s">
        <v>60</v>
      </c>
      <c r="J73" s="23" t="s">
        <v>47</v>
      </c>
      <c r="K73" s="9">
        <v>3639.5229948712099</v>
      </c>
      <c r="L73" s="7">
        <v>1.4048187366600001E-3</v>
      </c>
      <c r="M73" s="10">
        <v>0.36940269066560999</v>
      </c>
      <c r="N73" s="7">
        <v>0.36940269066560999</v>
      </c>
      <c r="O73" s="9">
        <v>20250503</v>
      </c>
      <c r="P73" s="9">
        <v>0.4</v>
      </c>
    </row>
    <row r="74" spans="1:16" x14ac:dyDescent="0.3">
      <c r="A74" s="30" t="str">
        <f t="shared" si="2"/>
        <v>SPCodePR-120250427</v>
      </c>
      <c r="C74" s="7">
        <v>20250427</v>
      </c>
      <c r="D74" s="7" t="s">
        <v>45</v>
      </c>
      <c r="E74" s="7" t="s">
        <v>46</v>
      </c>
      <c r="F74" s="7" t="s">
        <v>48</v>
      </c>
      <c r="G74" s="7" t="s">
        <v>50</v>
      </c>
      <c r="H74" s="7" t="s">
        <v>49</v>
      </c>
      <c r="I74" s="8" t="s">
        <v>57</v>
      </c>
      <c r="J74" s="23" t="s">
        <v>47</v>
      </c>
      <c r="K74" s="9">
        <v>2367.6000971035201</v>
      </c>
      <c r="L74" s="7">
        <v>1.7596245004099999E-3</v>
      </c>
      <c r="M74" s="10">
        <v>5.6779620588139998E-2</v>
      </c>
      <c r="N74" s="7">
        <v>5.6779620588139998E-2</v>
      </c>
      <c r="O74" s="9">
        <v>20250503</v>
      </c>
      <c r="P74" s="9">
        <v>0.05</v>
      </c>
    </row>
    <row r="75" spans="1:16" x14ac:dyDescent="0.3">
      <c r="A75" s="30" t="str">
        <f t="shared" si="2"/>
        <v>SPCodePR-220250427</v>
      </c>
      <c r="C75" s="7">
        <v>20250427</v>
      </c>
      <c r="D75" s="7" t="s">
        <v>45</v>
      </c>
      <c r="E75" s="7" t="s">
        <v>46</v>
      </c>
      <c r="F75" s="7" t="s">
        <v>48</v>
      </c>
      <c r="G75" s="7" t="s">
        <v>51</v>
      </c>
      <c r="H75" s="7" t="s">
        <v>52</v>
      </c>
      <c r="I75" s="8" t="s">
        <v>58</v>
      </c>
      <c r="J75" s="23" t="s">
        <v>47</v>
      </c>
      <c r="K75" s="9">
        <v>207.24153495690601</v>
      </c>
      <c r="L75" s="7">
        <v>1.4784504546199999E-3</v>
      </c>
      <c r="M75" s="10">
        <v>0.16657964857277999</v>
      </c>
      <c r="N75" s="7">
        <v>0.16657964857277999</v>
      </c>
      <c r="O75" s="9">
        <v>20250503</v>
      </c>
      <c r="P75" s="9">
        <v>0.15</v>
      </c>
    </row>
    <row r="76" spans="1:16" x14ac:dyDescent="0.3">
      <c r="A76" s="30" t="str">
        <f t="shared" si="2"/>
        <v>SPCodePR-320250427</v>
      </c>
      <c r="C76" s="7">
        <v>20250427</v>
      </c>
      <c r="D76" s="7" t="s">
        <v>45</v>
      </c>
      <c r="E76" s="7" t="s">
        <v>46</v>
      </c>
      <c r="F76" s="7" t="s">
        <v>48</v>
      </c>
      <c r="G76" s="7" t="s">
        <v>53</v>
      </c>
      <c r="H76" s="7" t="s">
        <v>54</v>
      </c>
      <c r="I76" s="8" t="s">
        <v>59</v>
      </c>
      <c r="J76" s="23" t="s">
        <v>47</v>
      </c>
      <c r="K76" s="9">
        <v>3860.7630839693902</v>
      </c>
      <c r="L76" s="7">
        <v>-6.0995821696999998E-4</v>
      </c>
      <c r="M76" s="10">
        <v>0.40769095705828001</v>
      </c>
      <c r="N76" s="7">
        <v>0.40769095705828001</v>
      </c>
      <c r="O76" s="9">
        <v>20250503</v>
      </c>
      <c r="P76" s="9">
        <v>0.4</v>
      </c>
    </row>
    <row r="77" spans="1:16" x14ac:dyDescent="0.3">
      <c r="A77" s="30" t="str">
        <f t="shared" si="2"/>
        <v>SPCodePR-420250427</v>
      </c>
      <c r="C77" s="7">
        <v>20250427</v>
      </c>
      <c r="D77" s="7" t="s">
        <v>45</v>
      </c>
      <c r="E77" s="7" t="s">
        <v>46</v>
      </c>
      <c r="F77" s="7" t="s">
        <v>48</v>
      </c>
      <c r="G77" s="7" t="s">
        <v>55</v>
      </c>
      <c r="H77" s="7" t="s">
        <v>56</v>
      </c>
      <c r="I77" s="8" t="s">
        <v>60</v>
      </c>
      <c r="J77" s="23" t="s">
        <v>47</v>
      </c>
      <c r="K77" s="9">
        <v>3633.0091304119701</v>
      </c>
      <c r="L77" s="7">
        <v>-1.7897577425499999E-3</v>
      </c>
      <c r="M77" s="10">
        <v>0.36894977378080002</v>
      </c>
      <c r="N77" s="7">
        <v>0.36894977378080002</v>
      </c>
      <c r="O77" s="9">
        <v>20250503</v>
      </c>
      <c r="P77" s="9">
        <v>0.4</v>
      </c>
    </row>
    <row r="78" spans="1:16" x14ac:dyDescent="0.3">
      <c r="A78" s="30" t="str">
        <f t="shared" si="2"/>
        <v>SPCodePR-120250428</v>
      </c>
      <c r="C78" s="7">
        <v>20250428</v>
      </c>
      <c r="D78" s="7" t="s">
        <v>45</v>
      </c>
      <c r="E78" s="7" t="s">
        <v>46</v>
      </c>
      <c r="F78" s="7" t="s">
        <v>48</v>
      </c>
      <c r="G78" s="7" t="s">
        <v>50</v>
      </c>
      <c r="H78" s="7" t="s">
        <v>49</v>
      </c>
      <c r="I78" s="8" t="s">
        <v>57</v>
      </c>
      <c r="J78" s="23" t="s">
        <v>47</v>
      </c>
      <c r="K78" s="9">
        <v>2359.7009812839501</v>
      </c>
      <c r="L78" s="7">
        <v>-3.3363386955499999E-3</v>
      </c>
      <c r="M78" s="10">
        <v>5.6456789489310003E-2</v>
      </c>
      <c r="N78" s="7">
        <v>5.6456789489310003E-2</v>
      </c>
      <c r="O78" s="9">
        <v>20250503</v>
      </c>
      <c r="P78" s="9">
        <v>0.05</v>
      </c>
    </row>
    <row r="79" spans="1:16" x14ac:dyDescent="0.3">
      <c r="A79" s="30" t="str">
        <f t="shared" si="2"/>
        <v>SPCodePR-220250428</v>
      </c>
      <c r="C79" s="7">
        <v>20250428</v>
      </c>
      <c r="D79" s="7" t="s">
        <v>45</v>
      </c>
      <c r="E79" s="7" t="s">
        <v>46</v>
      </c>
      <c r="F79" s="7" t="s">
        <v>48</v>
      </c>
      <c r="G79" s="7" t="s">
        <v>51</v>
      </c>
      <c r="H79" s="7" t="s">
        <v>52</v>
      </c>
      <c r="I79" s="8" t="s">
        <v>58</v>
      </c>
      <c r="J79" s="23" t="s">
        <v>47</v>
      </c>
      <c r="K79" s="9">
        <v>208.897485207637</v>
      </c>
      <c r="L79" s="7">
        <v>7.9904361405000006E-3</v>
      </c>
      <c r="M79" s="10">
        <v>0.16751489154277999</v>
      </c>
      <c r="N79" s="7">
        <v>0.16751489154277999</v>
      </c>
      <c r="O79" s="9">
        <v>20250503</v>
      </c>
      <c r="P79" s="9">
        <v>0.15</v>
      </c>
    </row>
    <row r="80" spans="1:16" x14ac:dyDescent="0.3">
      <c r="A80" s="30" t="str">
        <f t="shared" si="2"/>
        <v>SPCodePR-320250428</v>
      </c>
      <c r="C80" s="7">
        <v>20250428</v>
      </c>
      <c r="D80" s="7" t="s">
        <v>45</v>
      </c>
      <c r="E80" s="7" t="s">
        <v>46</v>
      </c>
      <c r="F80" s="7" t="s">
        <v>48</v>
      </c>
      <c r="G80" s="7" t="s">
        <v>53</v>
      </c>
      <c r="H80" s="7" t="s">
        <v>54</v>
      </c>
      <c r="I80" s="8" t="s">
        <v>59</v>
      </c>
      <c r="J80" s="23" t="s">
        <v>47</v>
      </c>
      <c r="K80" s="9">
        <v>3856.1662521355302</v>
      </c>
      <c r="L80" s="7">
        <v>-1.19065369562E-3</v>
      </c>
      <c r="M80" s="10">
        <v>0.40624566859367001</v>
      </c>
      <c r="N80" s="7">
        <v>0.40624566859367001</v>
      </c>
      <c r="O80" s="9">
        <v>20250503</v>
      </c>
      <c r="P80" s="9">
        <v>0.4</v>
      </c>
    </row>
    <row r="81" spans="1:16" x14ac:dyDescent="0.3">
      <c r="A81" s="30" t="str">
        <f t="shared" si="2"/>
        <v>SPCodePR-420250428</v>
      </c>
      <c r="C81" s="7">
        <v>20250428</v>
      </c>
      <c r="D81" s="7" t="s">
        <v>45</v>
      </c>
      <c r="E81" s="7" t="s">
        <v>46</v>
      </c>
      <c r="F81" s="7" t="s">
        <v>48</v>
      </c>
      <c r="G81" s="7" t="s">
        <v>55</v>
      </c>
      <c r="H81" s="7" t="s">
        <v>56</v>
      </c>
      <c r="I81" s="8" t="s">
        <v>60</v>
      </c>
      <c r="J81" s="23" t="s">
        <v>47</v>
      </c>
      <c r="K81" s="9">
        <v>3649.8137617750599</v>
      </c>
      <c r="L81" s="7">
        <v>4.6255406358399996E-3</v>
      </c>
      <c r="M81" s="10">
        <v>0.36978265037425001</v>
      </c>
      <c r="N81" s="7">
        <v>0.36978265037425001</v>
      </c>
      <c r="O81" s="9">
        <v>20250503</v>
      </c>
      <c r="P81" s="9">
        <v>0.4</v>
      </c>
    </row>
    <row r="82" spans="1:16" x14ac:dyDescent="0.3">
      <c r="A82" s="30" t="str">
        <f t="shared" si="2"/>
        <v>SPCodePR-120250429</v>
      </c>
      <c r="C82" s="7">
        <v>20250429</v>
      </c>
      <c r="D82" s="7" t="s">
        <v>45</v>
      </c>
      <c r="E82" s="7" t="s">
        <v>46</v>
      </c>
      <c r="F82" s="7" t="s">
        <v>48</v>
      </c>
      <c r="G82" s="7" t="s">
        <v>50</v>
      </c>
      <c r="H82" s="7" t="s">
        <v>49</v>
      </c>
      <c r="I82" s="8" t="s">
        <v>57</v>
      </c>
      <c r="J82" s="23" t="s">
        <v>47</v>
      </c>
      <c r="K82" s="9">
        <v>2368.0409971404902</v>
      </c>
      <c r="L82" s="7">
        <v>3.5343528365200001E-3</v>
      </c>
      <c r="M82" s="10">
        <v>5.6383631171639997E-2</v>
      </c>
      <c r="N82" s="7">
        <v>5.6383631171639997E-2</v>
      </c>
      <c r="O82" s="9">
        <v>20250503</v>
      </c>
      <c r="P82" s="9">
        <v>0.05</v>
      </c>
    </row>
    <row r="83" spans="1:16" x14ac:dyDescent="0.3">
      <c r="A83" s="30" t="str">
        <f t="shared" si="2"/>
        <v>SPCodePR-220250429</v>
      </c>
      <c r="C83" s="7">
        <v>20250429</v>
      </c>
      <c r="D83" s="7" t="s">
        <v>45</v>
      </c>
      <c r="E83" s="7" t="s">
        <v>46</v>
      </c>
      <c r="F83" s="7" t="s">
        <v>48</v>
      </c>
      <c r="G83" s="7" t="s">
        <v>51</v>
      </c>
      <c r="H83" s="7" t="s">
        <v>52</v>
      </c>
      <c r="I83" s="8" t="s">
        <v>58</v>
      </c>
      <c r="J83" s="23" t="s">
        <v>47</v>
      </c>
      <c r="K83" s="9">
        <v>209.10938983923401</v>
      </c>
      <c r="L83" s="7">
        <v>1.01439532116E-3</v>
      </c>
      <c r="M83" s="10">
        <v>0.16687772234521001</v>
      </c>
      <c r="N83" s="7">
        <v>0.16687772234521001</v>
      </c>
      <c r="O83" s="9">
        <v>20250503</v>
      </c>
      <c r="P83" s="9">
        <v>0.15</v>
      </c>
    </row>
    <row r="84" spans="1:16" x14ac:dyDescent="0.3">
      <c r="A84" s="30" t="str">
        <f t="shared" si="2"/>
        <v>SPCodePR-320250429</v>
      </c>
      <c r="C84" s="7">
        <v>20250429</v>
      </c>
      <c r="D84" s="7" t="s">
        <v>45</v>
      </c>
      <c r="E84" s="7" t="s">
        <v>46</v>
      </c>
      <c r="F84" s="7" t="s">
        <v>48</v>
      </c>
      <c r="G84" s="7" t="s">
        <v>53</v>
      </c>
      <c r="H84" s="7" t="s">
        <v>54</v>
      </c>
      <c r="I84" s="8" t="s">
        <v>59</v>
      </c>
      <c r="J84" s="23" t="s">
        <v>47</v>
      </c>
      <c r="K84" s="9">
        <v>3880.4197564066199</v>
      </c>
      <c r="L84" s="7">
        <v>6.2895380243699998E-3</v>
      </c>
      <c r="M84" s="10">
        <v>0.40683313862643</v>
      </c>
      <c r="N84" s="7">
        <v>0.40683313862643</v>
      </c>
      <c r="O84" s="9">
        <v>20250503</v>
      </c>
      <c r="P84" s="9">
        <v>0.4</v>
      </c>
    </row>
    <row r="85" spans="1:16" x14ac:dyDescent="0.3">
      <c r="A85" s="30" t="str">
        <f t="shared" si="2"/>
        <v>SPCodePR-420250429</v>
      </c>
      <c r="C85" s="7">
        <v>20250429</v>
      </c>
      <c r="D85" s="7" t="s">
        <v>45</v>
      </c>
      <c r="E85" s="7" t="s">
        <v>46</v>
      </c>
      <c r="F85" s="7" t="s">
        <v>48</v>
      </c>
      <c r="G85" s="7" t="s">
        <v>55</v>
      </c>
      <c r="H85" s="7" t="s">
        <v>56</v>
      </c>
      <c r="I85" s="8" t="s">
        <v>60</v>
      </c>
      <c r="J85" s="23" t="s">
        <v>47</v>
      </c>
      <c r="K85" s="9">
        <v>3668.68438602776</v>
      </c>
      <c r="L85" s="7">
        <v>5.170297852E-3</v>
      </c>
      <c r="M85" s="10">
        <v>0.36990550785672</v>
      </c>
      <c r="N85" s="7">
        <v>0.36990550785672</v>
      </c>
      <c r="O85" s="9">
        <v>20250503</v>
      </c>
      <c r="P85" s="9">
        <v>0.4</v>
      </c>
    </row>
    <row r="86" spans="1:16" x14ac:dyDescent="0.3">
      <c r="A86" s="30" t="str">
        <f t="shared" si="2"/>
        <v>SPCodePR-120250430</v>
      </c>
      <c r="C86" s="7">
        <v>20250430</v>
      </c>
      <c r="D86" s="7" t="s">
        <v>45</v>
      </c>
      <c r="E86" s="7" t="s">
        <v>46</v>
      </c>
      <c r="F86" s="7" t="s">
        <v>48</v>
      </c>
      <c r="G86" s="7" t="s">
        <v>50</v>
      </c>
      <c r="H86" s="7" t="s">
        <v>49</v>
      </c>
      <c r="I86" s="8" t="s">
        <v>57</v>
      </c>
      <c r="J86" s="23" t="s">
        <v>47</v>
      </c>
      <c r="K86" s="9">
        <v>2329.9381861381898</v>
      </c>
      <c r="L86" s="7">
        <v>-1.609043553229E-2</v>
      </c>
      <c r="M86" s="10">
        <v>5.567822774536E-2</v>
      </c>
      <c r="N86" s="7">
        <v>0.05</v>
      </c>
    </row>
    <row r="87" spans="1:16" x14ac:dyDescent="0.3">
      <c r="A87" s="30" t="str">
        <f t="shared" si="2"/>
        <v>SPCodePR-220250430</v>
      </c>
      <c r="C87" s="7">
        <v>20250430</v>
      </c>
      <c r="D87" s="7" t="s">
        <v>45</v>
      </c>
      <c r="E87" s="7" t="s">
        <v>46</v>
      </c>
      <c r="F87" s="7" t="s">
        <v>48</v>
      </c>
      <c r="G87" s="7" t="s">
        <v>51</v>
      </c>
      <c r="H87" s="7" t="s">
        <v>52</v>
      </c>
      <c r="I87" s="8" t="s">
        <v>58</v>
      </c>
      <c r="J87" s="23" t="s">
        <v>47</v>
      </c>
      <c r="K87" s="9">
        <v>205.28668358150901</v>
      </c>
      <c r="L87" s="7">
        <v>-1.8280892410729999E-2</v>
      </c>
      <c r="M87" s="10">
        <v>0.16442308286595</v>
      </c>
      <c r="N87" s="7">
        <v>0.15</v>
      </c>
    </row>
    <row r="88" spans="1:16" x14ac:dyDescent="0.3">
      <c r="A88" s="30" t="str">
        <f t="shared" si="2"/>
        <v>SPCodePR-320250430</v>
      </c>
      <c r="C88" s="7">
        <v>20250430</v>
      </c>
      <c r="D88" s="7" t="s">
        <v>45</v>
      </c>
      <c r="E88" s="7" t="s">
        <v>46</v>
      </c>
      <c r="F88" s="7" t="s">
        <v>48</v>
      </c>
      <c r="G88" s="7" t="s">
        <v>53</v>
      </c>
      <c r="H88" s="7" t="s">
        <v>54</v>
      </c>
      <c r="I88" s="8" t="s">
        <v>59</v>
      </c>
      <c r="J88" s="23" t="s">
        <v>47</v>
      </c>
      <c r="K88" s="9">
        <v>3875.7594456547499</v>
      </c>
      <c r="L88" s="7">
        <v>-1.20098109081E-3</v>
      </c>
      <c r="M88" s="10">
        <v>0.40782289905162999</v>
      </c>
      <c r="N88" s="7">
        <v>0.4</v>
      </c>
    </row>
    <row r="89" spans="1:16" x14ac:dyDescent="0.3">
      <c r="A89" s="30" t="str">
        <f t="shared" si="2"/>
        <v>SPCodePR-420250430</v>
      </c>
      <c r="C89" s="7">
        <v>20250430</v>
      </c>
      <c r="D89" s="7" t="s">
        <v>45</v>
      </c>
      <c r="E89" s="7" t="s">
        <v>46</v>
      </c>
      <c r="F89" s="7" t="s">
        <v>48</v>
      </c>
      <c r="G89" s="7" t="s">
        <v>55</v>
      </c>
      <c r="H89" s="7" t="s">
        <v>56</v>
      </c>
      <c r="I89" s="8" t="s">
        <v>60</v>
      </c>
      <c r="J89" s="23" t="s">
        <v>47</v>
      </c>
      <c r="K89" s="9">
        <v>3676.8320024560098</v>
      </c>
      <c r="L89" s="7">
        <v>2.2208550997899999E-3</v>
      </c>
      <c r="M89" s="10">
        <v>0.37207579033706001</v>
      </c>
      <c r="N89" s="7">
        <v>0.4</v>
      </c>
    </row>
    <row r="90" spans="1:16" x14ac:dyDescent="0.3">
      <c r="A90" s="30" t="str">
        <f t="shared" si="2"/>
        <v>SPCodePR-120250503</v>
      </c>
      <c r="C90" s="7">
        <v>20250503</v>
      </c>
      <c r="D90" s="7" t="s">
        <v>45</v>
      </c>
      <c r="E90" s="7" t="s">
        <v>46</v>
      </c>
      <c r="F90" s="7" t="s">
        <v>48</v>
      </c>
      <c r="G90" s="7" t="s">
        <v>50</v>
      </c>
      <c r="H90" s="7" t="s">
        <v>49</v>
      </c>
      <c r="I90" s="8" t="s">
        <v>57</v>
      </c>
      <c r="J90" s="23" t="s">
        <v>47</v>
      </c>
      <c r="K90" s="9">
        <v>2356.36760022213</v>
      </c>
      <c r="L90" s="7">
        <v>1.1343397108630001E-2</v>
      </c>
      <c r="M90" s="10">
        <v>5.034881010496E-2</v>
      </c>
      <c r="N90" s="7">
        <v>5.034881010496E-2</v>
      </c>
    </row>
    <row r="91" spans="1:16" x14ac:dyDescent="0.3">
      <c r="A91" s="30" t="str">
        <f t="shared" si="2"/>
        <v>SPCodePR-220250503</v>
      </c>
      <c r="C91" s="7">
        <v>20250503</v>
      </c>
      <c r="D91" s="7" t="s">
        <v>45</v>
      </c>
      <c r="E91" s="7" t="s">
        <v>46</v>
      </c>
      <c r="F91" s="7" t="s">
        <v>48</v>
      </c>
      <c r="G91" s="7" t="s">
        <v>51</v>
      </c>
      <c r="H91" s="7" t="s">
        <v>52</v>
      </c>
      <c r="I91" s="8" t="s">
        <v>58</v>
      </c>
      <c r="J91" s="23" t="s">
        <v>47</v>
      </c>
      <c r="K91" s="9">
        <v>207.99747910744799</v>
      </c>
      <c r="L91" s="7">
        <v>1.320492629451E-2</v>
      </c>
      <c r="M91" s="10">
        <v>0.15132445392116001</v>
      </c>
      <c r="N91" s="7">
        <v>0.15132445392116001</v>
      </c>
    </row>
    <row r="92" spans="1:16" x14ac:dyDescent="0.3">
      <c r="A92" s="30" t="str">
        <f t="shared" si="2"/>
        <v>SPCodePR-320250503</v>
      </c>
      <c r="C92" s="7">
        <v>20250503</v>
      </c>
      <c r="D92" s="7" t="s">
        <v>45</v>
      </c>
      <c r="E92" s="7" t="s">
        <v>46</v>
      </c>
      <c r="F92" s="7" t="s">
        <v>48</v>
      </c>
      <c r="G92" s="7" t="s">
        <v>53</v>
      </c>
      <c r="H92" s="7" t="s">
        <v>54</v>
      </c>
      <c r="I92" s="8" t="s">
        <v>59</v>
      </c>
      <c r="J92" s="23" t="s">
        <v>47</v>
      </c>
      <c r="K92" s="9">
        <v>3878.50792787826</v>
      </c>
      <c r="L92" s="7">
        <v>7.0914675228000003E-4</v>
      </c>
      <c r="M92" s="10">
        <v>0.39855514907535</v>
      </c>
      <c r="N92" s="7">
        <v>0.39855514907535</v>
      </c>
    </row>
    <row r="93" spans="1:16" x14ac:dyDescent="0.3">
      <c r="A93" s="30" t="str">
        <f t="shared" si="2"/>
        <v>SPCodePR-420250503</v>
      </c>
      <c r="C93" s="7">
        <v>20250503</v>
      </c>
      <c r="D93" s="7" t="s">
        <v>45</v>
      </c>
      <c r="E93" s="7" t="s">
        <v>46</v>
      </c>
      <c r="F93" s="7" t="s">
        <v>48</v>
      </c>
      <c r="G93" s="7" t="s">
        <v>55</v>
      </c>
      <c r="H93" s="7" t="s">
        <v>56</v>
      </c>
      <c r="I93" s="8" t="s">
        <v>60</v>
      </c>
      <c r="J93" s="23" t="s">
        <v>47</v>
      </c>
      <c r="K93" s="9">
        <v>3690.6695036198398</v>
      </c>
      <c r="L93" s="7">
        <v>3.7634303537899998E-3</v>
      </c>
      <c r="M93" s="10">
        <v>0.39977158689852998</v>
      </c>
      <c r="N93" s="7">
        <v>0.39977158689852998</v>
      </c>
    </row>
    <row r="94" spans="1:16" x14ac:dyDescent="0.3">
      <c r="A94" s="30" t="str">
        <f t="shared" si="2"/>
        <v>SPCodePR-120250504</v>
      </c>
      <c r="C94" s="7">
        <v>20250504</v>
      </c>
      <c r="D94" s="7" t="s">
        <v>45</v>
      </c>
      <c r="E94" s="7" t="s">
        <v>46</v>
      </c>
      <c r="F94" s="7" t="s">
        <v>48</v>
      </c>
      <c r="G94" s="7" t="s">
        <v>50</v>
      </c>
      <c r="H94" s="7" t="s">
        <v>49</v>
      </c>
      <c r="I94" s="8" t="s">
        <v>57</v>
      </c>
      <c r="J94" s="23" t="s">
        <v>47</v>
      </c>
      <c r="K94" s="9">
        <v>2368.7073085034099</v>
      </c>
      <c r="L94" s="7">
        <v>5.2367501064400001E-3</v>
      </c>
      <c r="M94" s="10">
        <v>5.0689901592539999E-2</v>
      </c>
      <c r="N94" s="7">
        <v>5.0689901592539999E-2</v>
      </c>
    </row>
    <row r="95" spans="1:16" x14ac:dyDescent="0.3">
      <c r="A95" s="30" t="str">
        <f t="shared" si="2"/>
        <v>SPCodePR-220250504</v>
      </c>
      <c r="C95" s="7">
        <v>20250504</v>
      </c>
      <c r="D95" s="7" t="s">
        <v>45</v>
      </c>
      <c r="E95" s="7" t="s">
        <v>46</v>
      </c>
      <c r="F95" s="7" t="s">
        <v>48</v>
      </c>
      <c r="G95" s="7" t="s">
        <v>51</v>
      </c>
      <c r="H95" s="7" t="s">
        <v>52</v>
      </c>
      <c r="I95" s="8" t="s">
        <v>58</v>
      </c>
      <c r="J95" s="23" t="s">
        <v>47</v>
      </c>
      <c r="K95" s="9">
        <v>209.10425285441201</v>
      </c>
      <c r="L95" s="7">
        <v>5.3210921195499996E-3</v>
      </c>
      <c r="M95" s="10">
        <v>0.15236239440801999</v>
      </c>
      <c r="N95" s="7">
        <v>0.15236239440801999</v>
      </c>
    </row>
    <row r="96" spans="1:16" x14ac:dyDescent="0.3">
      <c r="A96" s="30" t="str">
        <f t="shared" si="2"/>
        <v>SPCodePR-320250504</v>
      </c>
      <c r="C96" s="7">
        <v>20250504</v>
      </c>
      <c r="D96" s="7" t="s">
        <v>45</v>
      </c>
      <c r="E96" s="7" t="s">
        <v>46</v>
      </c>
      <c r="F96" s="7" t="s">
        <v>48</v>
      </c>
      <c r="G96" s="7" t="s">
        <v>53</v>
      </c>
      <c r="H96" s="7" t="s">
        <v>54</v>
      </c>
      <c r="I96" s="8" t="s">
        <v>59</v>
      </c>
      <c r="J96" s="23" t="s">
        <v>47</v>
      </c>
      <c r="K96" s="9">
        <v>3861.7727132476398</v>
      </c>
      <c r="L96" s="7">
        <v>-4.3148589462300001E-3</v>
      </c>
      <c r="M96" s="10">
        <v>0.39744252172130001</v>
      </c>
      <c r="N96" s="7">
        <v>0.39744252172130001</v>
      </c>
    </row>
    <row r="97" spans="1:14" x14ac:dyDescent="0.3">
      <c r="A97" s="30" t="str">
        <f t="shared" si="2"/>
        <v>SPCodePR-420250504</v>
      </c>
      <c r="C97" s="7">
        <v>20250504</v>
      </c>
      <c r="D97" s="7" t="s">
        <v>45</v>
      </c>
      <c r="E97" s="7" t="s">
        <v>46</v>
      </c>
      <c r="F97" s="7" t="s">
        <v>48</v>
      </c>
      <c r="G97" s="7" t="s">
        <v>55</v>
      </c>
      <c r="H97" s="7" t="s">
        <v>56</v>
      </c>
      <c r="I97" s="8" t="s">
        <v>60</v>
      </c>
      <c r="J97" s="23" t="s">
        <v>47</v>
      </c>
      <c r="K97" s="9">
        <v>3682.5764370325401</v>
      </c>
      <c r="L97" s="7">
        <v>-2.1928451137000001E-3</v>
      </c>
      <c r="M97" s="10">
        <v>0.39950518227815002</v>
      </c>
      <c r="N97" s="7">
        <v>0.39950518227815002</v>
      </c>
    </row>
    <row r="98" spans="1:14" x14ac:dyDescent="0.3">
      <c r="A98" s="30" t="str">
        <f t="shared" ref="A98:A121" si="3">H98&amp;C98</f>
        <v>SPCodePR-120250505</v>
      </c>
      <c r="C98" s="7">
        <v>20250505</v>
      </c>
      <c r="D98" s="7" t="s">
        <v>45</v>
      </c>
      <c r="E98" s="7" t="s">
        <v>46</v>
      </c>
      <c r="F98" s="7" t="s">
        <v>48</v>
      </c>
      <c r="G98" s="7" t="s">
        <v>50</v>
      </c>
      <c r="H98" s="7" t="s">
        <v>49</v>
      </c>
      <c r="I98" s="8" t="s">
        <v>57</v>
      </c>
      <c r="J98" s="23" t="s">
        <v>47</v>
      </c>
      <c r="K98" s="9">
        <v>2396.7681473028802</v>
      </c>
      <c r="L98" s="7">
        <v>1.184647790748E-2</v>
      </c>
      <c r="M98" s="10">
        <v>5.133200764128E-2</v>
      </c>
      <c r="N98" s="7">
        <v>5.133200764128E-2</v>
      </c>
    </row>
    <row r="99" spans="1:14" x14ac:dyDescent="0.3">
      <c r="A99" s="30" t="str">
        <f t="shared" si="3"/>
        <v>SPCodePR-220250505</v>
      </c>
      <c r="C99" s="7">
        <v>20250505</v>
      </c>
      <c r="D99" s="7" t="s">
        <v>45</v>
      </c>
      <c r="E99" s="7" t="s">
        <v>46</v>
      </c>
      <c r="F99" s="7" t="s">
        <v>48</v>
      </c>
      <c r="G99" s="7" t="s">
        <v>51</v>
      </c>
      <c r="H99" s="7" t="s">
        <v>52</v>
      </c>
      <c r="I99" s="8" t="s">
        <v>58</v>
      </c>
      <c r="J99" s="23" t="s">
        <v>47</v>
      </c>
      <c r="K99" s="9">
        <v>213.19906728270101</v>
      </c>
      <c r="L99" s="7">
        <v>1.9582645366569999E-2</v>
      </c>
      <c r="M99" s="10">
        <v>0.15547207736915</v>
      </c>
      <c r="N99" s="7">
        <v>0.15547207736915</v>
      </c>
    </row>
    <row r="100" spans="1:14" x14ac:dyDescent="0.3">
      <c r="A100" s="30" t="str">
        <f t="shared" si="3"/>
        <v>SPCodePR-320250505</v>
      </c>
      <c r="C100" s="7">
        <v>20250505</v>
      </c>
      <c r="D100" s="7" t="s">
        <v>45</v>
      </c>
      <c r="E100" s="7" t="s">
        <v>46</v>
      </c>
      <c r="F100" s="7" t="s">
        <v>48</v>
      </c>
      <c r="G100" s="7" t="s">
        <v>53</v>
      </c>
      <c r="H100" s="7" t="s">
        <v>54</v>
      </c>
      <c r="I100" s="8" t="s">
        <v>59</v>
      </c>
      <c r="J100" s="23" t="s">
        <v>47</v>
      </c>
      <c r="K100" s="9">
        <v>3812.21456256695</v>
      </c>
      <c r="L100" s="7">
        <v>-1.283300555486E-2</v>
      </c>
      <c r="M100" s="10">
        <v>0.39266042653298</v>
      </c>
      <c r="N100" s="7">
        <v>0.39266042653298</v>
      </c>
    </row>
    <row r="101" spans="1:14" x14ac:dyDescent="0.3">
      <c r="A101" s="30" t="str">
        <f t="shared" si="3"/>
        <v>SPCodePR-420250505</v>
      </c>
      <c r="C101" s="7">
        <v>20250505</v>
      </c>
      <c r="D101" s="7" t="s">
        <v>45</v>
      </c>
      <c r="E101" s="7" t="s">
        <v>46</v>
      </c>
      <c r="F101" s="7" t="s">
        <v>48</v>
      </c>
      <c r="G101" s="7" t="s">
        <v>55</v>
      </c>
      <c r="H101" s="7" t="s">
        <v>56</v>
      </c>
      <c r="I101" s="8" t="s">
        <v>60</v>
      </c>
      <c r="J101" s="23" t="s">
        <v>47</v>
      </c>
      <c r="K101" s="9">
        <v>3689.0808779754898</v>
      </c>
      <c r="L101" s="7">
        <v>1.7662745238700001E-3</v>
      </c>
      <c r="M101" s="10">
        <v>0.40053548845658998</v>
      </c>
      <c r="N101" s="7">
        <v>0.40053548845658998</v>
      </c>
    </row>
    <row r="102" spans="1:14" x14ac:dyDescent="0.3">
      <c r="A102" s="30" t="str">
        <f t="shared" si="3"/>
        <v>SPCodePR-120250506</v>
      </c>
      <c r="C102" s="7">
        <v>20250506</v>
      </c>
      <c r="D102" s="7" t="s">
        <v>45</v>
      </c>
      <c r="E102" s="7" t="s">
        <v>46</v>
      </c>
      <c r="F102" s="7" t="s">
        <v>48</v>
      </c>
      <c r="G102" s="7" t="s">
        <v>50</v>
      </c>
      <c r="H102" s="7" t="s">
        <v>49</v>
      </c>
      <c r="I102" s="8" t="s">
        <v>57</v>
      </c>
      <c r="J102" s="23" t="s">
        <v>47</v>
      </c>
      <c r="K102" s="9">
        <v>2418.4863712016499</v>
      </c>
      <c r="L102" s="7">
        <v>9.0614621707199999E-3</v>
      </c>
      <c r="M102" s="10">
        <v>5.1457083175180003E-2</v>
      </c>
      <c r="N102" s="7">
        <v>5.1457083175180003E-2</v>
      </c>
    </row>
    <row r="103" spans="1:14" x14ac:dyDescent="0.3">
      <c r="A103" s="30" t="str">
        <f t="shared" si="3"/>
        <v>SPCodePR-220250506</v>
      </c>
      <c r="C103" s="7">
        <v>20250506</v>
      </c>
      <c r="D103" s="7" t="s">
        <v>45</v>
      </c>
      <c r="E103" s="7" t="s">
        <v>46</v>
      </c>
      <c r="F103" s="7" t="s">
        <v>48</v>
      </c>
      <c r="G103" s="7" t="s">
        <v>51</v>
      </c>
      <c r="H103" s="7" t="s">
        <v>52</v>
      </c>
      <c r="I103" s="8" t="s">
        <v>58</v>
      </c>
      <c r="J103" s="23" t="s">
        <v>47</v>
      </c>
      <c r="K103" s="9">
        <v>214.99236008674399</v>
      </c>
      <c r="L103" s="7">
        <v>8.4113538905199996E-3</v>
      </c>
      <c r="M103" s="10">
        <v>0.15575049042547001</v>
      </c>
      <c r="N103" s="7">
        <v>0.15575049042547001</v>
      </c>
    </row>
    <row r="104" spans="1:14" x14ac:dyDescent="0.3">
      <c r="A104" s="30" t="str">
        <f t="shared" si="3"/>
        <v>SPCodePR-320250506</v>
      </c>
      <c r="C104" s="7">
        <v>20250506</v>
      </c>
      <c r="D104" s="7" t="s">
        <v>45</v>
      </c>
      <c r="E104" s="7" t="s">
        <v>46</v>
      </c>
      <c r="F104" s="7" t="s">
        <v>48</v>
      </c>
      <c r="G104" s="7" t="s">
        <v>53</v>
      </c>
      <c r="H104" s="7" t="s">
        <v>54</v>
      </c>
      <c r="I104" s="8" t="s">
        <v>59</v>
      </c>
      <c r="J104" s="23" t="s">
        <v>47</v>
      </c>
      <c r="K104" s="9">
        <v>3845.4246269043501</v>
      </c>
      <c r="L104" s="7">
        <v>8.7114887665300008E-3</v>
      </c>
      <c r="M104" s="10">
        <v>0.39348066416524002</v>
      </c>
      <c r="N104" s="7">
        <v>0.39348066416524002</v>
      </c>
    </row>
    <row r="105" spans="1:14" x14ac:dyDescent="0.3">
      <c r="A105" s="30" t="str">
        <f t="shared" si="3"/>
        <v>SPCodePR-420250506</v>
      </c>
      <c r="C105" s="7">
        <v>20250506</v>
      </c>
      <c r="D105" s="7" t="s">
        <v>45</v>
      </c>
      <c r="E105" s="7" t="s">
        <v>46</v>
      </c>
      <c r="F105" s="7" t="s">
        <v>48</v>
      </c>
      <c r="G105" s="7" t="s">
        <v>55</v>
      </c>
      <c r="H105" s="7" t="s">
        <v>56</v>
      </c>
      <c r="I105" s="8" t="s">
        <v>60</v>
      </c>
      <c r="J105" s="23" t="s">
        <v>47</v>
      </c>
      <c r="K105" s="9">
        <v>3702.11566702244</v>
      </c>
      <c r="L105" s="7">
        <v>3.5333432575999999E-3</v>
      </c>
      <c r="M105" s="10">
        <v>0.39931176223411002</v>
      </c>
      <c r="N105" s="7">
        <v>0.39931176223411002</v>
      </c>
    </row>
    <row r="106" spans="1:14" x14ac:dyDescent="0.3">
      <c r="A106" s="30" t="str">
        <f t="shared" si="3"/>
        <v>SPCodePR-120250507</v>
      </c>
      <c r="C106" s="7">
        <v>20250507</v>
      </c>
      <c r="D106" s="7" t="s">
        <v>45</v>
      </c>
      <c r="E106" s="7" t="s">
        <v>46</v>
      </c>
      <c r="F106" s="7" t="s">
        <v>48</v>
      </c>
      <c r="G106" s="7" t="s">
        <v>50</v>
      </c>
      <c r="H106" s="7" t="s">
        <v>49</v>
      </c>
      <c r="I106" s="8" t="s">
        <v>57</v>
      </c>
      <c r="J106" s="23" t="s">
        <v>47</v>
      </c>
      <c r="K106" s="9">
        <v>2444.9588356732902</v>
      </c>
      <c r="L106" s="7">
        <v>1.0945881187040001E-2</v>
      </c>
      <c r="M106" s="10">
        <v>5.1459685188920003E-2</v>
      </c>
      <c r="N106" s="7">
        <v>5.1459685188920003E-2</v>
      </c>
    </row>
    <row r="107" spans="1:14" x14ac:dyDescent="0.3">
      <c r="A107" s="30" t="str">
        <f t="shared" si="3"/>
        <v>SPCodePR-220250507</v>
      </c>
      <c r="C107" s="7">
        <v>20250507</v>
      </c>
      <c r="D107" s="7" t="s">
        <v>45</v>
      </c>
      <c r="E107" s="7" t="s">
        <v>46</v>
      </c>
      <c r="F107" s="7" t="s">
        <v>48</v>
      </c>
      <c r="G107" s="7" t="s">
        <v>51</v>
      </c>
      <c r="H107" s="7" t="s">
        <v>52</v>
      </c>
      <c r="I107" s="8" t="s">
        <v>58</v>
      </c>
      <c r="J107" s="23" t="s">
        <v>47</v>
      </c>
      <c r="K107" s="9">
        <v>218.751597168231</v>
      </c>
      <c r="L107" s="7">
        <v>1.748544497102E-2</v>
      </c>
      <c r="M107" s="10">
        <v>0.15676592931502001</v>
      </c>
      <c r="N107" s="7">
        <v>0.15676592931502001</v>
      </c>
    </row>
    <row r="108" spans="1:14" x14ac:dyDescent="0.3">
      <c r="A108" s="30" t="str">
        <f t="shared" si="3"/>
        <v>SPCodePR-320250507</v>
      </c>
      <c r="C108" s="7">
        <v>20250507</v>
      </c>
      <c r="D108" s="7" t="s">
        <v>45</v>
      </c>
      <c r="E108" s="7" t="s">
        <v>46</v>
      </c>
      <c r="F108" s="7" t="s">
        <v>48</v>
      </c>
      <c r="G108" s="7" t="s">
        <v>53</v>
      </c>
      <c r="H108" s="7" t="s">
        <v>54</v>
      </c>
      <c r="I108" s="8" t="s">
        <v>59</v>
      </c>
      <c r="J108" s="23" t="s">
        <v>47</v>
      </c>
      <c r="K108" s="9">
        <v>3887.7798733026698</v>
      </c>
      <c r="L108" s="7">
        <v>1.101445237074E-2</v>
      </c>
      <c r="M108" s="10">
        <v>0.39352725182180998</v>
      </c>
      <c r="N108" s="7">
        <v>0.39352725182180998</v>
      </c>
    </row>
    <row r="109" spans="1:14" x14ac:dyDescent="0.3">
      <c r="A109" s="30" t="str">
        <f t="shared" si="3"/>
        <v>SPCodePR-420250507</v>
      </c>
      <c r="C109" s="7">
        <v>20250507</v>
      </c>
      <c r="D109" s="7" t="s">
        <v>45</v>
      </c>
      <c r="E109" s="7" t="s">
        <v>46</v>
      </c>
      <c r="F109" s="7" t="s">
        <v>48</v>
      </c>
      <c r="G109" s="7" t="s">
        <v>55</v>
      </c>
      <c r="H109" s="7" t="s">
        <v>56</v>
      </c>
      <c r="I109" s="8" t="s">
        <v>60</v>
      </c>
      <c r="J109" s="23" t="s">
        <v>47</v>
      </c>
      <c r="K109" s="9">
        <v>3732.4713778615801</v>
      </c>
      <c r="L109" s="7">
        <v>8.1995576501100002E-3</v>
      </c>
      <c r="M109" s="10">
        <v>0.39824713367425002</v>
      </c>
      <c r="N109" s="7">
        <v>0.39824713367425002</v>
      </c>
    </row>
    <row r="110" spans="1:14" x14ac:dyDescent="0.3">
      <c r="A110" s="30" t="str">
        <f t="shared" si="3"/>
        <v>SPCodePR-120250510</v>
      </c>
      <c r="C110" s="7">
        <v>20250510</v>
      </c>
      <c r="D110" s="7" t="s">
        <v>45</v>
      </c>
      <c r="E110" s="7" t="s">
        <v>46</v>
      </c>
      <c r="F110" s="7" t="s">
        <v>48</v>
      </c>
      <c r="G110" s="7" t="s">
        <v>50</v>
      </c>
      <c r="H110" s="7" t="s">
        <v>49</v>
      </c>
      <c r="I110" s="8" t="s">
        <v>57</v>
      </c>
      <c r="J110" s="23" t="s">
        <v>47</v>
      </c>
      <c r="K110" s="9">
        <v>2470.41852280287</v>
      </c>
      <c r="L110" s="7">
        <v>1.0413135288049999E-2</v>
      </c>
      <c r="M110" s="10">
        <v>5.1727913679099999E-2</v>
      </c>
      <c r="N110" s="7">
        <v>5.1727913679099999E-2</v>
      </c>
    </row>
    <row r="111" spans="1:14" x14ac:dyDescent="0.3">
      <c r="A111" s="30" t="str">
        <f t="shared" si="3"/>
        <v>SPCodePR-220250510</v>
      </c>
      <c r="C111" s="7">
        <v>20250510</v>
      </c>
      <c r="D111" s="7" t="s">
        <v>45</v>
      </c>
      <c r="E111" s="7" t="s">
        <v>46</v>
      </c>
      <c r="F111" s="7" t="s">
        <v>48</v>
      </c>
      <c r="G111" s="7" t="s">
        <v>51</v>
      </c>
      <c r="H111" s="7" t="s">
        <v>52</v>
      </c>
      <c r="I111" s="8" t="s">
        <v>58</v>
      </c>
      <c r="J111" s="23" t="s">
        <v>47</v>
      </c>
      <c r="K111" s="9">
        <v>220.65208258610701</v>
      </c>
      <c r="L111" s="7">
        <v>8.6878699057699998E-3</v>
      </c>
      <c r="M111" s="10">
        <v>0.15731398540579</v>
      </c>
      <c r="N111" s="7">
        <v>0.15731398540579</v>
      </c>
    </row>
    <row r="112" spans="1:14" x14ac:dyDescent="0.3">
      <c r="A112" s="30" t="str">
        <f t="shared" si="3"/>
        <v>SPCodePR-320250510</v>
      </c>
      <c r="C112" s="7">
        <v>20250510</v>
      </c>
      <c r="D112" s="7" t="s">
        <v>45</v>
      </c>
      <c r="E112" s="7" t="s">
        <v>46</v>
      </c>
      <c r="F112" s="7" t="s">
        <v>48</v>
      </c>
      <c r="G112" s="7" t="s">
        <v>53</v>
      </c>
      <c r="H112" s="7" t="s">
        <v>54</v>
      </c>
      <c r="I112" s="8" t="s">
        <v>59</v>
      </c>
      <c r="J112" s="23" t="s">
        <v>47</v>
      </c>
      <c r="K112" s="9">
        <v>3897.4596622233798</v>
      </c>
      <c r="L112" s="7">
        <v>2.4897986090199999E-3</v>
      </c>
      <c r="M112" s="10">
        <v>0.39247647359255</v>
      </c>
      <c r="N112" s="7">
        <v>0.39247647359255</v>
      </c>
    </row>
    <row r="113" spans="1:14" x14ac:dyDescent="0.3">
      <c r="A113" s="30" t="str">
        <f t="shared" si="3"/>
        <v>SPCodePR-420250510</v>
      </c>
      <c r="C113" s="7">
        <v>20250510</v>
      </c>
      <c r="D113" s="7" t="s">
        <v>45</v>
      </c>
      <c r="E113" s="7" t="s">
        <v>46</v>
      </c>
      <c r="F113" s="7" t="s">
        <v>48</v>
      </c>
      <c r="G113" s="7" t="s">
        <v>55</v>
      </c>
      <c r="H113" s="7" t="s">
        <v>56</v>
      </c>
      <c r="I113" s="8" t="s">
        <v>60</v>
      </c>
      <c r="J113" s="23" t="s">
        <v>47</v>
      </c>
      <c r="K113" s="9">
        <v>3753.9914186274</v>
      </c>
      <c r="L113" s="7">
        <v>5.76562780721E-3</v>
      </c>
      <c r="M113" s="10">
        <v>0.39848162732255998</v>
      </c>
      <c r="N113" s="7">
        <v>0.39848162732255998</v>
      </c>
    </row>
    <row r="114" spans="1:14" x14ac:dyDescent="0.3">
      <c r="A114" s="30" t="str">
        <f t="shared" si="3"/>
        <v>SPCodePR-120250511</v>
      </c>
      <c r="C114" s="7">
        <v>20250511</v>
      </c>
      <c r="D114" s="7" t="s">
        <v>45</v>
      </c>
      <c r="E114" s="7" t="s">
        <v>46</v>
      </c>
      <c r="F114" s="7" t="s">
        <v>48</v>
      </c>
      <c r="G114" s="7" t="s">
        <v>50</v>
      </c>
      <c r="H114" s="7" t="s">
        <v>49</v>
      </c>
      <c r="I114" s="8" t="s">
        <v>57</v>
      </c>
      <c r="J114" s="23" t="s">
        <v>47</v>
      </c>
      <c r="K114" s="9">
        <v>2435.1361599208399</v>
      </c>
      <c r="L114" s="7">
        <v>-1.4281937475919999E-2</v>
      </c>
      <c r="M114" s="10">
        <v>5.1572155898559999E-2</v>
      </c>
      <c r="N114" s="7">
        <v>5.1572155898559999E-2</v>
      </c>
    </row>
    <row r="115" spans="1:14" x14ac:dyDescent="0.3">
      <c r="A115" s="30" t="str">
        <f t="shared" si="3"/>
        <v>SPCodePR-220250511</v>
      </c>
      <c r="C115" s="7">
        <v>20250511</v>
      </c>
      <c r="D115" s="7" t="s">
        <v>45</v>
      </c>
      <c r="E115" s="7" t="s">
        <v>46</v>
      </c>
      <c r="F115" s="7" t="s">
        <v>48</v>
      </c>
      <c r="G115" s="7" t="s">
        <v>51</v>
      </c>
      <c r="H115" s="7" t="s">
        <v>52</v>
      </c>
      <c r="I115" s="8" t="s">
        <v>58</v>
      </c>
      <c r="J115" s="23" t="s">
        <v>47</v>
      </c>
      <c r="K115" s="9">
        <v>217.861351692282</v>
      </c>
      <c r="L115" s="7">
        <v>-1.264765263539E-2</v>
      </c>
      <c r="M115" s="10">
        <v>0.15710033322323999</v>
      </c>
      <c r="N115" s="7">
        <v>0.15710033322323999</v>
      </c>
    </row>
    <row r="116" spans="1:14" x14ac:dyDescent="0.3">
      <c r="A116" s="30" t="str">
        <f t="shared" si="3"/>
        <v>SPCodePR-320250511</v>
      </c>
      <c r="C116" s="7">
        <v>20250511</v>
      </c>
      <c r="D116" s="7" t="s">
        <v>45</v>
      </c>
      <c r="E116" s="7" t="s">
        <v>46</v>
      </c>
      <c r="F116" s="7" t="s">
        <v>48</v>
      </c>
      <c r="G116" s="7" t="s">
        <v>53</v>
      </c>
      <c r="H116" s="7" t="s">
        <v>54</v>
      </c>
      <c r="I116" s="8" t="s">
        <v>59</v>
      </c>
      <c r="J116" s="23" t="s">
        <v>47</v>
      </c>
      <c r="K116" s="9">
        <v>3845.5528779524102</v>
      </c>
      <c r="L116" s="7">
        <v>-1.3318106861779999E-2</v>
      </c>
      <c r="M116" s="10">
        <v>0.3916772949051</v>
      </c>
      <c r="N116" s="7">
        <v>0.3916772949051</v>
      </c>
    </row>
    <row r="117" spans="1:14" x14ac:dyDescent="0.3">
      <c r="A117" s="30" t="str">
        <f t="shared" si="3"/>
        <v>SPCodePR-420250511</v>
      </c>
      <c r="C117" s="7">
        <v>20250511</v>
      </c>
      <c r="D117" s="7" t="s">
        <v>45</v>
      </c>
      <c r="E117" s="7" t="s">
        <v>46</v>
      </c>
      <c r="F117" s="7" t="s">
        <v>48</v>
      </c>
      <c r="G117" s="7" t="s">
        <v>55</v>
      </c>
      <c r="H117" s="7" t="s">
        <v>56</v>
      </c>
      <c r="I117" s="8" t="s">
        <v>60</v>
      </c>
      <c r="J117" s="23" t="s">
        <v>47</v>
      </c>
      <c r="K117" s="9">
        <v>3722.4375086903801</v>
      </c>
      <c r="L117" s="7">
        <v>-8.4054294265200006E-3</v>
      </c>
      <c r="M117" s="10">
        <v>0.39965021597310002</v>
      </c>
      <c r="N117" s="7">
        <v>0.39965021597310002</v>
      </c>
    </row>
    <row r="118" spans="1:14" x14ac:dyDescent="0.3">
      <c r="A118" s="30" t="str">
        <f t="shared" si="3"/>
        <v>SPCodePR-120250512</v>
      </c>
      <c r="C118" s="7">
        <v>20250512</v>
      </c>
      <c r="D118" s="7" t="s">
        <v>45</v>
      </c>
      <c r="E118" s="7" t="s">
        <v>46</v>
      </c>
      <c r="F118" s="7" t="s">
        <v>48</v>
      </c>
      <c r="G118" s="7" t="s">
        <v>50</v>
      </c>
      <c r="H118" s="7" t="s">
        <v>49</v>
      </c>
      <c r="I118" s="8" t="s">
        <v>57</v>
      </c>
      <c r="J118" s="23" t="s">
        <v>47</v>
      </c>
      <c r="K118" s="9">
        <v>2367.3121186518802</v>
      </c>
      <c r="L118" s="7">
        <v>-2.7852258278310001E-2</v>
      </c>
      <c r="M118" s="10">
        <v>5.0897376963040003E-2</v>
      </c>
      <c r="N118" s="7">
        <v>5.0897376963040003E-2</v>
      </c>
    </row>
    <row r="119" spans="1:14" x14ac:dyDescent="0.3">
      <c r="A119" s="30" t="str">
        <f t="shared" si="3"/>
        <v>SPCodePR-220250512</v>
      </c>
      <c r="C119" s="7">
        <v>20250512</v>
      </c>
      <c r="D119" s="7" t="s">
        <v>45</v>
      </c>
      <c r="E119" s="7" t="s">
        <v>46</v>
      </c>
      <c r="F119" s="7" t="s">
        <v>48</v>
      </c>
      <c r="G119" s="7" t="s">
        <v>51</v>
      </c>
      <c r="H119" s="7" t="s">
        <v>52</v>
      </c>
      <c r="I119" s="8" t="s">
        <v>58</v>
      </c>
      <c r="J119" s="23" t="s">
        <v>47</v>
      </c>
      <c r="K119" s="9">
        <v>216.16491296842099</v>
      </c>
      <c r="L119" s="7">
        <v>-7.7867814124999999E-3</v>
      </c>
      <c r="M119" s="10">
        <v>0.15824498571486001</v>
      </c>
      <c r="N119" s="7">
        <v>0.15824498571486001</v>
      </c>
    </row>
    <row r="120" spans="1:14" x14ac:dyDescent="0.3">
      <c r="A120" s="30" t="str">
        <f t="shared" si="3"/>
        <v>SPCodePR-320250512</v>
      </c>
      <c r="C120" s="7">
        <v>20250512</v>
      </c>
      <c r="D120" s="7" t="s">
        <v>45</v>
      </c>
      <c r="E120" s="7" t="s">
        <v>46</v>
      </c>
      <c r="F120" s="7" t="s">
        <v>48</v>
      </c>
      <c r="G120" s="7" t="s">
        <v>53</v>
      </c>
      <c r="H120" s="7" t="s">
        <v>54</v>
      </c>
      <c r="I120" s="8" t="s">
        <v>59</v>
      </c>
      <c r="J120" s="23" t="s">
        <v>47</v>
      </c>
      <c r="K120" s="9">
        <v>3766.8664227336599</v>
      </c>
      <c r="L120" s="7">
        <v>-2.0461675529129999E-2</v>
      </c>
      <c r="M120" s="10">
        <v>0.38949121975213002</v>
      </c>
      <c r="N120" s="7">
        <v>0.38949121975213002</v>
      </c>
    </row>
    <row r="121" spans="1:14" x14ac:dyDescent="0.3">
      <c r="A121" s="30" t="str">
        <f t="shared" si="3"/>
        <v>SPCodePR-420250512</v>
      </c>
      <c r="C121" s="7">
        <v>20250512</v>
      </c>
      <c r="D121" s="7" t="s">
        <v>45</v>
      </c>
      <c r="E121" s="7" t="s">
        <v>46</v>
      </c>
      <c r="F121" s="7" t="s">
        <v>48</v>
      </c>
      <c r="G121" s="7" t="s">
        <v>55</v>
      </c>
      <c r="H121" s="7" t="s">
        <v>56</v>
      </c>
      <c r="I121" s="8" t="s">
        <v>60</v>
      </c>
      <c r="J121" s="23" t="s">
        <v>47</v>
      </c>
      <c r="K121" s="9">
        <v>3682.4813250828201</v>
      </c>
      <c r="L121" s="7">
        <v>-1.073387626099E-2</v>
      </c>
      <c r="M121" s="10">
        <v>0.40136641756997998</v>
      </c>
      <c r="N121" s="7">
        <v>0.40136641756997998</v>
      </c>
    </row>
  </sheetData>
  <autoFilter ref="A1:Q121" xr:uid="{4A945270-087A-46F4-B0A8-B7ED3C132895}">
    <sortState xmlns:xlrd2="http://schemas.microsoft.com/office/spreadsheetml/2017/richdata2" ref="A2:Q121">
      <sortCondition ref="C1:C121"/>
    </sortState>
  </autoFilter>
  <pageMargins left="0.7" right="0.7" top="0.75" bottom="0.75" header="0.3" footer="0.3"/>
  <pageSetup orientation="portrait" horizontalDpi="90" verticalDpi="90" r:id="rId1"/>
  <headerFooter>
    <oddHeader>&amp;L&amp;"Calibri"&amp;10&amp;K000000S&amp;P Global Public&amp;1#</oddHead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3D58-D688-4CB8-BEF6-1E82B8AF2C9E}">
  <sheetPr>
    <tabColor theme="0" tint="-0.14999847407452621"/>
  </sheetPr>
  <dimension ref="A1:Q19"/>
  <sheetViews>
    <sheetView zoomScale="80" zoomScaleNormal="80" workbookViewId="0">
      <selection activeCell="D22" sqref="D22"/>
    </sheetView>
  </sheetViews>
  <sheetFormatPr defaultColWidth="15.6640625" defaultRowHeight="13.2" x14ac:dyDescent="0.3"/>
  <cols>
    <col min="1" max="1" width="17.5546875" style="23" bestFit="1" customWidth="1"/>
    <col min="2" max="2" width="11.33203125" style="23" bestFit="1" customWidth="1"/>
    <col min="3" max="3" width="17.33203125" style="25" bestFit="1" customWidth="1"/>
    <col min="4" max="4" width="29.33203125" style="23" bestFit="1" customWidth="1"/>
    <col min="5" max="5" width="14.5546875" style="23" bestFit="1" customWidth="1"/>
    <col min="6" max="6" width="17.6640625" style="23" bestFit="1" customWidth="1"/>
    <col min="7" max="8" width="13.6640625" style="23" bestFit="1" customWidth="1"/>
    <col min="9" max="9" width="15.5546875" style="23" bestFit="1" customWidth="1"/>
    <col min="10" max="10" width="22.44140625" style="23" bestFit="1" customWidth="1"/>
    <col min="11" max="11" width="17.6640625" style="23" bestFit="1" customWidth="1"/>
    <col min="12" max="13" width="16.6640625" style="23" bestFit="1" customWidth="1"/>
    <col min="14" max="14" width="18.33203125" style="23" bestFit="1" customWidth="1"/>
    <col min="15" max="15" width="19.6640625" style="23" bestFit="1" customWidth="1"/>
    <col min="16" max="16" width="14.88671875" style="23" bestFit="1" customWidth="1"/>
    <col min="17" max="17" width="13.6640625" style="23" bestFit="1" customWidth="1"/>
    <col min="18" max="16384" width="15.6640625" style="23"/>
  </cols>
  <sheetData>
    <row r="1" spans="1:17" x14ac:dyDescent="0.3">
      <c r="A1" s="29" t="s">
        <v>42</v>
      </c>
      <c r="B1" s="24" t="s">
        <v>3</v>
      </c>
      <c r="C1" s="19" t="s">
        <v>4</v>
      </c>
      <c r="D1" s="24" t="s">
        <v>0</v>
      </c>
      <c r="E1" s="24" t="s">
        <v>1</v>
      </c>
      <c r="F1" s="24" t="s">
        <v>2</v>
      </c>
      <c r="G1" s="24" t="s">
        <v>5</v>
      </c>
      <c r="H1" s="24" t="s">
        <v>6</v>
      </c>
      <c r="I1" s="24" t="s">
        <v>7</v>
      </c>
      <c r="J1" s="24" t="s">
        <v>8</v>
      </c>
      <c r="K1" s="24" t="s">
        <v>9</v>
      </c>
      <c r="L1" s="24" t="s">
        <v>10</v>
      </c>
      <c r="M1" s="24" t="s">
        <v>11</v>
      </c>
      <c r="N1" s="24" t="s">
        <v>12</v>
      </c>
      <c r="O1" s="24" t="s">
        <v>13</v>
      </c>
      <c r="P1" s="24" t="s">
        <v>14</v>
      </c>
      <c r="Q1" s="24" t="s">
        <v>15</v>
      </c>
    </row>
    <row r="2" spans="1:17" x14ac:dyDescent="0.3">
      <c r="A2" s="31" t="str">
        <f>E2&amp;C2</f>
        <v>SP-IoI-PR20241030</v>
      </c>
      <c r="C2" s="25">
        <v>20241030</v>
      </c>
      <c r="D2" s="7" t="s">
        <v>45</v>
      </c>
      <c r="E2" s="7" t="s">
        <v>46</v>
      </c>
      <c r="F2" s="7" t="s">
        <v>48</v>
      </c>
      <c r="G2" s="25"/>
      <c r="H2" s="25" t="s">
        <v>47</v>
      </c>
      <c r="I2" s="25">
        <v>1539.5324268873701</v>
      </c>
      <c r="J2" s="25"/>
      <c r="K2" s="25"/>
      <c r="L2" s="25"/>
      <c r="M2" s="25">
        <v>-3.84110339137188E-3</v>
      </c>
    </row>
    <row r="3" spans="1:17" x14ac:dyDescent="0.3">
      <c r="A3" s="31" t="str">
        <f>E3&amp;C3</f>
        <v>SP-IoI-PR20250430</v>
      </c>
      <c r="C3" s="25">
        <v>20250430</v>
      </c>
      <c r="D3" s="7" t="s">
        <v>45</v>
      </c>
      <c r="E3" s="7" t="s">
        <v>46</v>
      </c>
      <c r="F3" s="7" t="s">
        <v>48</v>
      </c>
      <c r="G3" s="25"/>
      <c r="H3" s="25" t="s">
        <v>47</v>
      </c>
      <c r="I3" s="25">
        <v>1994.4598525998299</v>
      </c>
      <c r="J3" s="25"/>
      <c r="K3" s="25"/>
      <c r="L3" s="25"/>
      <c r="M3" s="25">
        <v>-3.6250032434239701E-3</v>
      </c>
    </row>
    <row r="4" spans="1:17" x14ac:dyDescent="0.3">
      <c r="D4" s="25"/>
      <c r="E4" s="25"/>
      <c r="F4" s="25"/>
      <c r="G4" s="25"/>
      <c r="H4" s="25"/>
      <c r="I4" s="25"/>
      <c r="J4" s="25"/>
      <c r="K4" s="25"/>
      <c r="L4" s="25"/>
      <c r="M4" s="25"/>
    </row>
    <row r="5" spans="1:17" s="25" customFormat="1" x14ac:dyDescent="0.3"/>
    <row r="6" spans="1:17" s="25" customFormat="1" x14ac:dyDescent="0.3"/>
    <row r="7" spans="1:17" s="25" customFormat="1" x14ac:dyDescent="0.3"/>
    <row r="8" spans="1:17" s="25" customFormat="1" x14ac:dyDescent="0.3"/>
    <row r="9" spans="1:17" s="25" customFormat="1" x14ac:dyDescent="0.3"/>
    <row r="10" spans="1:17" s="25" customFormat="1" x14ac:dyDescent="0.3"/>
    <row r="11" spans="1:17" s="25" customFormat="1" x14ac:dyDescent="0.3"/>
    <row r="12" spans="1:17" s="25" customFormat="1" x14ac:dyDescent="0.3"/>
    <row r="13" spans="1:17" s="25" customFormat="1" x14ac:dyDescent="0.3"/>
    <row r="14" spans="1:17" s="25" customFormat="1" x14ac:dyDescent="0.3"/>
    <row r="15" spans="1:17" s="25" customFormat="1" x14ac:dyDescent="0.3"/>
    <row r="16" spans="1:17" s="25" customFormat="1" x14ac:dyDescent="0.3"/>
    <row r="17" s="25" customFormat="1" x14ac:dyDescent="0.3"/>
    <row r="18" s="25" customFormat="1" x14ac:dyDescent="0.3"/>
    <row r="19" s="25" customFormat="1" x14ac:dyDescent="0.3"/>
  </sheetData>
  <autoFilter ref="A1:Q3" xr:uid="{15E02A4A-6C5B-4CA4-A2DC-0FBAFD324907}">
    <sortState xmlns:xlrd2="http://schemas.microsoft.com/office/spreadsheetml/2017/richdata2" ref="A2:Q3">
      <sortCondition sortBy="cellColor" ref="C1:C3" dxfId="13"/>
    </sortState>
  </autoFilter>
  <conditionalFormatting sqref="A2:A3">
    <cfRule type="cellIs" dxfId="7" priority="1" operator="equal">
      <formula>TODAY()</formula>
    </cfRule>
    <cfRule type="cellIs" dxfId="6" priority="2" operator="equal">
      <formula>TODAY()</formula>
    </cfRule>
    <cfRule type="cellIs" dxfId="5" priority="3" operator="equal">
      <formula>TODAY()</formula>
    </cfRule>
    <cfRule type="cellIs" dxfId="4" priority="4" operator="equal">
      <formula>TODAY()</formula>
    </cfRule>
  </conditionalFormatting>
  <pageMargins left="0.7" right="0.7" top="0.75" bottom="0.75" header="0.3" footer="0.3"/>
  <pageSetup orientation="portrait" r:id="rId1"/>
  <headerFooter>
    <oddHeader>&amp;L&amp;"Calibri"&amp;10&amp;K000000S&amp;P Global Public&amp;1#</oddHead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E2B26-D058-4B42-8C64-632CDFE94C77}">
  <sheetPr>
    <tabColor theme="0" tint="-0.14999847407452621"/>
  </sheetPr>
  <dimension ref="A1:Q9"/>
  <sheetViews>
    <sheetView zoomScale="80" zoomScaleNormal="80" workbookViewId="0">
      <selection activeCell="B1" sqref="B1"/>
    </sheetView>
  </sheetViews>
  <sheetFormatPr defaultColWidth="15.6640625" defaultRowHeight="13.2" x14ac:dyDescent="0.3"/>
  <cols>
    <col min="1" max="1" width="20.109375" style="23" bestFit="1" customWidth="1"/>
    <col min="2" max="2" width="11.33203125" style="25" customWidth="1"/>
    <col min="3" max="3" width="17.33203125" style="25" bestFit="1" customWidth="1"/>
    <col min="4" max="4" width="29.33203125" style="25" bestFit="1" customWidth="1"/>
    <col min="5" max="5" width="14.5546875" style="25" bestFit="1" customWidth="1"/>
    <col min="6" max="6" width="17.6640625" style="25" bestFit="1" customWidth="1"/>
    <col min="7" max="7" width="25.5546875" style="25" bestFit="1" customWidth="1"/>
    <col min="8" max="8" width="21.33203125" style="25" bestFit="1" customWidth="1"/>
    <col min="9" max="9" width="25.44140625" style="25" bestFit="1" customWidth="1"/>
    <col min="10" max="10" width="25" style="25" bestFit="1" customWidth="1"/>
    <col min="11" max="11" width="22.109375" style="25" bestFit="1" customWidth="1"/>
    <col min="12" max="12" width="17.33203125" style="25" bestFit="1" customWidth="1"/>
    <col min="13" max="13" width="12" style="25" bestFit="1" customWidth="1"/>
    <col min="14" max="14" width="14.6640625" style="25" bestFit="1" customWidth="1"/>
    <col min="15" max="15" width="28.33203125" style="25" bestFit="1" customWidth="1"/>
    <col min="16" max="16" width="30.5546875" style="25" bestFit="1" customWidth="1"/>
    <col min="17" max="17" width="13.6640625" style="25" bestFit="1" customWidth="1"/>
    <col min="18" max="16384" width="15.6640625" style="23"/>
  </cols>
  <sheetData>
    <row r="1" spans="1:17" x14ac:dyDescent="0.3">
      <c r="A1" s="29" t="s">
        <v>42</v>
      </c>
      <c r="B1" s="19" t="s">
        <v>3</v>
      </c>
      <c r="C1" s="19" t="s">
        <v>4</v>
      </c>
      <c r="D1" s="19" t="s">
        <v>0</v>
      </c>
      <c r="E1" s="19" t="s">
        <v>1</v>
      </c>
      <c r="F1" s="19" t="s">
        <v>2</v>
      </c>
      <c r="G1" s="19" t="s">
        <v>20</v>
      </c>
      <c r="H1" s="19" t="s">
        <v>21</v>
      </c>
      <c r="I1" s="19" t="s">
        <v>22</v>
      </c>
      <c r="J1" s="19" t="s">
        <v>23</v>
      </c>
      <c r="K1" s="19" t="s">
        <v>24</v>
      </c>
      <c r="L1" s="19" t="s">
        <v>25</v>
      </c>
      <c r="M1" s="19" t="s">
        <v>26</v>
      </c>
      <c r="N1" s="19" t="s">
        <v>27</v>
      </c>
      <c r="O1" s="19" t="s">
        <v>28</v>
      </c>
      <c r="P1" s="19" t="s">
        <v>29</v>
      </c>
      <c r="Q1" s="19" t="s">
        <v>15</v>
      </c>
    </row>
    <row r="2" spans="1:17" x14ac:dyDescent="0.3">
      <c r="A2" s="30" t="str">
        <f>H2&amp;C2</f>
        <v>SPCodePR-120241030</v>
      </c>
      <c r="C2" s="25">
        <v>20241030</v>
      </c>
      <c r="D2" s="7" t="s">
        <v>45</v>
      </c>
      <c r="E2" s="7" t="s">
        <v>46</v>
      </c>
      <c r="F2" s="7" t="s">
        <v>48</v>
      </c>
      <c r="G2" s="25" t="s">
        <v>50</v>
      </c>
      <c r="H2" s="25" t="s">
        <v>49</v>
      </c>
      <c r="I2" s="25" t="s">
        <v>57</v>
      </c>
      <c r="J2" s="25" t="s">
        <v>47</v>
      </c>
      <c r="K2" s="25">
        <v>1615.0744346507799</v>
      </c>
      <c r="L2" s="25">
        <v>-7.1354560894799999E-3</v>
      </c>
      <c r="M2" s="25">
        <v>5.9818873725739997E-2</v>
      </c>
      <c r="N2" s="25">
        <v>0.05</v>
      </c>
    </row>
    <row r="3" spans="1:17" x14ac:dyDescent="0.3">
      <c r="A3" s="30" t="str">
        <f t="shared" ref="A3:A9" si="0">H3&amp;C3</f>
        <v>SPCodePR-220241030</v>
      </c>
      <c r="C3" s="25">
        <v>20241030</v>
      </c>
      <c r="D3" s="7" t="s">
        <v>45</v>
      </c>
      <c r="E3" s="7" t="s">
        <v>46</v>
      </c>
      <c r="F3" s="7" t="s">
        <v>48</v>
      </c>
      <c r="G3" s="25" t="s">
        <v>51</v>
      </c>
      <c r="H3" s="25" t="s">
        <v>52</v>
      </c>
      <c r="I3" s="25" t="s">
        <v>58</v>
      </c>
      <c r="J3" s="25" t="s">
        <v>47</v>
      </c>
      <c r="K3" s="25">
        <v>144.56154901742099</v>
      </c>
      <c r="L3" s="25">
        <v>-7.4801113150999997E-4</v>
      </c>
      <c r="M3" s="25">
        <v>0.15613673583234</v>
      </c>
      <c r="N3" s="25">
        <v>0.15</v>
      </c>
    </row>
    <row r="4" spans="1:17" x14ac:dyDescent="0.3">
      <c r="A4" s="30" t="str">
        <f t="shared" si="0"/>
        <v>SPCodePR-320241030</v>
      </c>
      <c r="C4" s="25">
        <v>20241030</v>
      </c>
      <c r="D4" s="7" t="s">
        <v>45</v>
      </c>
      <c r="E4" s="7" t="s">
        <v>46</v>
      </c>
      <c r="F4" s="7" t="s">
        <v>48</v>
      </c>
      <c r="G4" s="25" t="s">
        <v>53</v>
      </c>
      <c r="H4" s="25" t="s">
        <v>54</v>
      </c>
      <c r="I4" s="25" t="s">
        <v>59</v>
      </c>
      <c r="J4" s="25" t="s">
        <v>47</v>
      </c>
      <c r="K4" s="25">
        <v>2934.3285561634498</v>
      </c>
      <c r="L4" s="25">
        <v>-3.8562783036200001E-3</v>
      </c>
      <c r="M4" s="25">
        <v>0.39572358605757002</v>
      </c>
      <c r="N4" s="25">
        <v>0.4</v>
      </c>
    </row>
    <row r="5" spans="1:17" x14ac:dyDescent="0.3">
      <c r="A5" s="30" t="str">
        <f t="shared" si="0"/>
        <v>SPCodePR-420241030</v>
      </c>
      <c r="C5" s="25">
        <v>20241030</v>
      </c>
      <c r="D5" s="7" t="s">
        <v>45</v>
      </c>
      <c r="E5" s="7" t="s">
        <v>46</v>
      </c>
      <c r="F5" s="7" t="s">
        <v>48</v>
      </c>
      <c r="G5" s="25" t="s">
        <v>55</v>
      </c>
      <c r="H5" s="25" t="s">
        <v>56</v>
      </c>
      <c r="I5" s="25" t="s">
        <v>60</v>
      </c>
      <c r="J5" s="25" t="s">
        <v>47</v>
      </c>
      <c r="K5" s="25">
        <v>3051.1665013452598</v>
      </c>
      <c r="L5" s="25">
        <v>-4.5557899713999997E-3</v>
      </c>
      <c r="M5" s="25">
        <v>0.38832080438436001</v>
      </c>
      <c r="N5" s="25">
        <v>0.4</v>
      </c>
    </row>
    <row r="6" spans="1:17" x14ac:dyDescent="0.3">
      <c r="A6" s="30" t="str">
        <f t="shared" si="0"/>
        <v>SPCodePR-120250430</v>
      </c>
      <c r="C6" s="25">
        <v>20250430</v>
      </c>
      <c r="D6" s="7" t="s">
        <v>45</v>
      </c>
      <c r="E6" s="7" t="s">
        <v>46</v>
      </c>
      <c r="F6" s="7" t="s">
        <v>48</v>
      </c>
      <c r="G6" s="25" t="s">
        <v>50</v>
      </c>
      <c r="H6" s="25" t="s">
        <v>49</v>
      </c>
      <c r="I6" s="25" t="s">
        <v>57</v>
      </c>
      <c r="J6" s="25" t="s">
        <v>47</v>
      </c>
      <c r="K6" s="25">
        <v>2329.9381861381898</v>
      </c>
      <c r="L6" s="25">
        <v>-1.609043553229E-2</v>
      </c>
      <c r="M6" s="25">
        <v>5.567822774536E-2</v>
      </c>
      <c r="N6" s="25">
        <v>0.05</v>
      </c>
    </row>
    <row r="7" spans="1:17" x14ac:dyDescent="0.3">
      <c r="A7" s="30" t="str">
        <f t="shared" si="0"/>
        <v>SPCodePR-220250430</v>
      </c>
      <c r="C7" s="25">
        <v>20250430</v>
      </c>
      <c r="D7" s="7" t="s">
        <v>45</v>
      </c>
      <c r="E7" s="7" t="s">
        <v>46</v>
      </c>
      <c r="F7" s="7" t="s">
        <v>48</v>
      </c>
      <c r="G7" s="25" t="s">
        <v>51</v>
      </c>
      <c r="H7" s="25" t="s">
        <v>52</v>
      </c>
      <c r="I7" s="25" t="s">
        <v>58</v>
      </c>
      <c r="J7" s="25" t="s">
        <v>47</v>
      </c>
      <c r="K7" s="25">
        <v>205.28668358150901</v>
      </c>
      <c r="L7" s="25">
        <v>-1.8280892410729999E-2</v>
      </c>
      <c r="M7" s="25">
        <v>0.16442308286595</v>
      </c>
      <c r="N7" s="25">
        <v>0.15</v>
      </c>
    </row>
    <row r="8" spans="1:17" x14ac:dyDescent="0.3">
      <c r="A8" s="30" t="str">
        <f t="shared" si="0"/>
        <v>SPCodePR-320250430</v>
      </c>
      <c r="C8" s="25">
        <v>20250430</v>
      </c>
      <c r="D8" s="7" t="s">
        <v>45</v>
      </c>
      <c r="E8" s="7" t="s">
        <v>46</v>
      </c>
      <c r="F8" s="7" t="s">
        <v>48</v>
      </c>
      <c r="G8" s="25" t="s">
        <v>53</v>
      </c>
      <c r="H8" s="25" t="s">
        <v>54</v>
      </c>
      <c r="I8" s="25" t="s">
        <v>59</v>
      </c>
      <c r="J8" s="25" t="s">
        <v>47</v>
      </c>
      <c r="K8" s="25">
        <v>3875.7594456547499</v>
      </c>
      <c r="L8" s="25">
        <v>-1.20098109081E-3</v>
      </c>
      <c r="M8" s="25">
        <v>0.40782289905162999</v>
      </c>
      <c r="N8" s="25">
        <v>0.4</v>
      </c>
    </row>
    <row r="9" spans="1:17" x14ac:dyDescent="0.3">
      <c r="A9" s="30" t="str">
        <f t="shared" si="0"/>
        <v>SPCodePR-420250430</v>
      </c>
      <c r="C9" s="25">
        <v>20250430</v>
      </c>
      <c r="D9" s="7" t="s">
        <v>45</v>
      </c>
      <c r="E9" s="7" t="s">
        <v>46</v>
      </c>
      <c r="F9" s="7" t="s">
        <v>48</v>
      </c>
      <c r="G9" s="25" t="s">
        <v>55</v>
      </c>
      <c r="H9" s="25" t="s">
        <v>56</v>
      </c>
      <c r="I9" s="25" t="s">
        <v>60</v>
      </c>
      <c r="J9" s="25" t="s">
        <v>47</v>
      </c>
      <c r="K9" s="25">
        <v>3676.8320024560098</v>
      </c>
      <c r="L9" s="25">
        <v>2.2208550997899999E-3</v>
      </c>
      <c r="M9" s="25">
        <v>0.37207579033706001</v>
      </c>
      <c r="N9" s="25">
        <v>0.4</v>
      </c>
    </row>
  </sheetData>
  <autoFilter ref="A1:Q9" xr:uid="{655273F8-FA2E-4ACD-A466-49F1F71A1BA5}">
    <sortState xmlns:xlrd2="http://schemas.microsoft.com/office/spreadsheetml/2017/richdata2" ref="A2:Q9">
      <sortCondition sortBy="cellColor" ref="D1:D9" dxfId="12"/>
    </sortState>
  </autoFilter>
  <conditionalFormatting sqref="A2:A9">
    <cfRule type="cellIs" dxfId="3" priority="1" operator="equal">
      <formula>TODAY()</formula>
    </cfRule>
    <cfRule type="cellIs" dxfId="2" priority="2" operator="equal">
      <formula>TODAY()</formula>
    </cfRule>
    <cfRule type="cellIs" dxfId="1" priority="3" operator="equal">
      <formula>TODAY()</formula>
    </cfRule>
    <cfRule type="cellIs" dxfId="0" priority="4" operator="equal">
      <formula>TODAY()</formula>
    </cfRule>
  </conditionalFormatting>
  <pageMargins left="0.7" right="0.7" top="0.75" bottom="0.75" header="0.3" footer="0.3"/>
  <pageSetup orientation="portrait" r:id="rId1"/>
  <headerFooter>
    <oddHeader>&amp;L&amp;"Calibri"&amp;10&amp;K000000S&amp;P Global Public&amp;1#</oddHead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D3B30-E4CB-4F88-92C2-2F4AB79039C7}">
  <sheetPr>
    <tabColor theme="3" tint="0.59999389629810485"/>
  </sheetPr>
  <dimension ref="A1:B139"/>
  <sheetViews>
    <sheetView zoomScale="80" zoomScaleNormal="80" workbookViewId="0"/>
  </sheetViews>
  <sheetFormatPr defaultColWidth="8.88671875" defaultRowHeight="13.2" x14ac:dyDescent="0.3"/>
  <cols>
    <col min="1" max="1" width="12.33203125" style="23" bestFit="1" customWidth="1"/>
    <col min="2" max="2" width="21.6640625" style="23" bestFit="1" customWidth="1"/>
    <col min="3" max="16384" width="8.88671875" style="23"/>
  </cols>
  <sheetData>
    <row r="1" spans="1:2" x14ac:dyDescent="0.3">
      <c r="A1" s="24" t="s">
        <v>18</v>
      </c>
      <c r="B1" s="24" t="s">
        <v>43</v>
      </c>
    </row>
    <row r="2" spans="1:2" x14ac:dyDescent="0.3">
      <c r="A2" s="55">
        <v>20241102</v>
      </c>
      <c r="B2" s="55">
        <v>20241030</v>
      </c>
    </row>
    <row r="3" spans="1:2" x14ac:dyDescent="0.3">
      <c r="A3" s="55">
        <v>20241103</v>
      </c>
      <c r="B3" s="55">
        <v>20241030</v>
      </c>
    </row>
    <row r="4" spans="1:2" x14ac:dyDescent="0.3">
      <c r="A4" s="55">
        <v>20241104</v>
      </c>
      <c r="B4" s="55">
        <v>20241030</v>
      </c>
    </row>
    <row r="5" spans="1:2" x14ac:dyDescent="0.3">
      <c r="A5" s="55">
        <v>20241105</v>
      </c>
      <c r="B5" s="55">
        <v>20241030</v>
      </c>
    </row>
    <row r="6" spans="1:2" x14ac:dyDescent="0.3">
      <c r="A6" s="55">
        <v>20241106</v>
      </c>
      <c r="B6" s="55">
        <v>20241030</v>
      </c>
    </row>
    <row r="7" spans="1:2" x14ac:dyDescent="0.3">
      <c r="A7" s="55">
        <v>20241109</v>
      </c>
      <c r="B7" s="55">
        <v>20241030</v>
      </c>
    </row>
    <row r="8" spans="1:2" x14ac:dyDescent="0.3">
      <c r="A8" s="55">
        <v>20241110</v>
      </c>
      <c r="B8" s="55">
        <v>20241030</v>
      </c>
    </row>
    <row r="9" spans="1:2" x14ac:dyDescent="0.3">
      <c r="A9" s="55">
        <v>20241111</v>
      </c>
      <c r="B9" s="55">
        <v>20241030</v>
      </c>
    </row>
    <row r="10" spans="1:2" x14ac:dyDescent="0.3">
      <c r="A10" s="55">
        <v>20241112</v>
      </c>
      <c r="B10" s="55">
        <v>20241030</v>
      </c>
    </row>
    <row r="11" spans="1:2" x14ac:dyDescent="0.3">
      <c r="A11" s="55">
        <v>20241113</v>
      </c>
      <c r="B11" s="55">
        <v>20241030</v>
      </c>
    </row>
    <row r="12" spans="1:2" x14ac:dyDescent="0.3">
      <c r="A12" s="55">
        <v>20241116</v>
      </c>
      <c r="B12" s="55">
        <v>20241030</v>
      </c>
    </row>
    <row r="13" spans="1:2" x14ac:dyDescent="0.3">
      <c r="A13" s="55">
        <v>20241117</v>
      </c>
      <c r="B13" s="55">
        <v>20241030</v>
      </c>
    </row>
    <row r="14" spans="1:2" x14ac:dyDescent="0.3">
      <c r="A14" s="55">
        <v>20241118</v>
      </c>
      <c r="B14" s="55">
        <v>20241030</v>
      </c>
    </row>
    <row r="15" spans="1:2" x14ac:dyDescent="0.3">
      <c r="A15" s="55">
        <v>20241119</v>
      </c>
      <c r="B15" s="55">
        <v>20241030</v>
      </c>
    </row>
    <row r="16" spans="1:2" x14ac:dyDescent="0.3">
      <c r="A16" s="55">
        <v>20241120</v>
      </c>
      <c r="B16" s="55">
        <v>20241030</v>
      </c>
    </row>
    <row r="17" spans="1:2" x14ac:dyDescent="0.3">
      <c r="A17" s="55">
        <v>20241123</v>
      </c>
      <c r="B17" s="55">
        <v>20241030</v>
      </c>
    </row>
    <row r="18" spans="1:2" x14ac:dyDescent="0.3">
      <c r="A18" s="55">
        <v>20241124</v>
      </c>
      <c r="B18" s="55">
        <v>20241030</v>
      </c>
    </row>
    <row r="19" spans="1:2" x14ac:dyDescent="0.3">
      <c r="A19" s="55">
        <v>20241125</v>
      </c>
      <c r="B19" s="55">
        <v>20241030</v>
      </c>
    </row>
    <row r="20" spans="1:2" x14ac:dyDescent="0.3">
      <c r="A20" s="55">
        <v>20241126</v>
      </c>
      <c r="B20" s="55">
        <v>20241030</v>
      </c>
    </row>
    <row r="21" spans="1:2" x14ac:dyDescent="0.3">
      <c r="A21" s="55">
        <v>20241127</v>
      </c>
      <c r="B21" s="55">
        <v>20241030</v>
      </c>
    </row>
    <row r="22" spans="1:2" x14ac:dyDescent="0.3">
      <c r="A22" s="55">
        <v>20241130</v>
      </c>
      <c r="B22" s="55">
        <v>20241030</v>
      </c>
    </row>
    <row r="23" spans="1:2" x14ac:dyDescent="0.3">
      <c r="A23" s="55">
        <v>20241201</v>
      </c>
      <c r="B23" s="55">
        <v>20241030</v>
      </c>
    </row>
    <row r="24" spans="1:2" x14ac:dyDescent="0.3">
      <c r="A24" s="55">
        <v>20241202</v>
      </c>
      <c r="B24" s="55">
        <v>20241030</v>
      </c>
    </row>
    <row r="25" spans="1:2" x14ac:dyDescent="0.3">
      <c r="A25" s="55">
        <v>20241203</v>
      </c>
      <c r="B25" s="55">
        <v>20241030</v>
      </c>
    </row>
    <row r="26" spans="1:2" x14ac:dyDescent="0.3">
      <c r="A26" s="55">
        <v>20241204</v>
      </c>
      <c r="B26" s="55">
        <v>20241030</v>
      </c>
    </row>
    <row r="27" spans="1:2" x14ac:dyDescent="0.3">
      <c r="A27" s="55">
        <v>20241207</v>
      </c>
      <c r="B27" s="55">
        <v>20241030</v>
      </c>
    </row>
    <row r="28" spans="1:2" x14ac:dyDescent="0.3">
      <c r="A28" s="55">
        <v>20241208</v>
      </c>
      <c r="B28" s="55">
        <v>20241030</v>
      </c>
    </row>
    <row r="29" spans="1:2" x14ac:dyDescent="0.3">
      <c r="A29" s="55">
        <v>20241209</v>
      </c>
      <c r="B29" s="55">
        <v>20241030</v>
      </c>
    </row>
    <row r="30" spans="1:2" x14ac:dyDescent="0.3">
      <c r="A30" s="55">
        <v>20241210</v>
      </c>
      <c r="B30" s="55">
        <v>20241030</v>
      </c>
    </row>
    <row r="31" spans="1:2" x14ac:dyDescent="0.3">
      <c r="A31" s="55">
        <v>20241211</v>
      </c>
      <c r="B31" s="55">
        <v>20241030</v>
      </c>
    </row>
    <row r="32" spans="1:2" x14ac:dyDescent="0.3">
      <c r="A32" s="55">
        <v>20241214</v>
      </c>
      <c r="B32" s="55">
        <v>20241030</v>
      </c>
    </row>
    <row r="33" spans="1:2" x14ac:dyDescent="0.3">
      <c r="A33" s="55">
        <v>20241215</v>
      </c>
      <c r="B33" s="55">
        <v>20241030</v>
      </c>
    </row>
    <row r="34" spans="1:2" x14ac:dyDescent="0.3">
      <c r="A34" s="55">
        <v>20241216</v>
      </c>
      <c r="B34" s="55">
        <v>20241030</v>
      </c>
    </row>
    <row r="35" spans="1:2" x14ac:dyDescent="0.3">
      <c r="A35" s="55">
        <v>20241217</v>
      </c>
      <c r="B35" s="55">
        <v>20241030</v>
      </c>
    </row>
    <row r="36" spans="1:2" x14ac:dyDescent="0.3">
      <c r="A36" s="55">
        <v>20241218</v>
      </c>
      <c r="B36" s="55">
        <v>20241030</v>
      </c>
    </row>
    <row r="37" spans="1:2" x14ac:dyDescent="0.3">
      <c r="A37" s="55">
        <v>20241221</v>
      </c>
      <c r="B37" s="55">
        <v>20241030</v>
      </c>
    </row>
    <row r="38" spans="1:2" x14ac:dyDescent="0.3">
      <c r="A38" s="55">
        <v>20241222</v>
      </c>
      <c r="B38" s="55">
        <v>20241030</v>
      </c>
    </row>
    <row r="39" spans="1:2" x14ac:dyDescent="0.3">
      <c r="A39" s="55">
        <v>20241223</v>
      </c>
      <c r="B39" s="55">
        <v>20241030</v>
      </c>
    </row>
    <row r="40" spans="1:2" x14ac:dyDescent="0.3">
      <c r="A40" s="55">
        <v>20241224</v>
      </c>
      <c r="B40" s="55">
        <v>20241030</v>
      </c>
    </row>
    <row r="41" spans="1:2" x14ac:dyDescent="0.3">
      <c r="A41" s="55">
        <v>20241225</v>
      </c>
      <c r="B41" s="55">
        <v>20241030</v>
      </c>
    </row>
    <row r="42" spans="1:2" x14ac:dyDescent="0.3">
      <c r="A42" s="55">
        <v>20241228</v>
      </c>
      <c r="B42" s="55">
        <v>20241030</v>
      </c>
    </row>
    <row r="43" spans="1:2" x14ac:dyDescent="0.3">
      <c r="A43" s="55">
        <v>20241229</v>
      </c>
      <c r="B43" s="55">
        <v>20241030</v>
      </c>
    </row>
    <row r="44" spans="1:2" x14ac:dyDescent="0.3">
      <c r="A44" s="55">
        <v>20241230</v>
      </c>
      <c r="B44" s="55">
        <v>20241030</v>
      </c>
    </row>
    <row r="45" spans="1:2" x14ac:dyDescent="0.3">
      <c r="A45" s="55">
        <v>20241231</v>
      </c>
      <c r="B45" s="55">
        <v>20241030</v>
      </c>
    </row>
    <row r="46" spans="1:2" x14ac:dyDescent="0.3">
      <c r="A46" s="55">
        <v>20250101</v>
      </c>
      <c r="B46" s="55">
        <v>20241030</v>
      </c>
    </row>
    <row r="47" spans="1:2" x14ac:dyDescent="0.3">
      <c r="A47" s="55">
        <v>20250104</v>
      </c>
      <c r="B47" s="55">
        <v>20241030</v>
      </c>
    </row>
    <row r="48" spans="1:2" x14ac:dyDescent="0.3">
      <c r="A48" s="55">
        <v>20250105</v>
      </c>
      <c r="B48" s="55">
        <v>20241030</v>
      </c>
    </row>
    <row r="49" spans="1:2" x14ac:dyDescent="0.3">
      <c r="A49" s="55">
        <v>20250106</v>
      </c>
      <c r="B49" s="55">
        <v>20241030</v>
      </c>
    </row>
    <row r="50" spans="1:2" x14ac:dyDescent="0.3">
      <c r="A50" s="55">
        <v>20250107</v>
      </c>
      <c r="B50" s="55">
        <v>20241030</v>
      </c>
    </row>
    <row r="51" spans="1:2" x14ac:dyDescent="0.3">
      <c r="A51" s="55">
        <v>20250108</v>
      </c>
      <c r="B51" s="55">
        <v>20241030</v>
      </c>
    </row>
    <row r="52" spans="1:2" x14ac:dyDescent="0.3">
      <c r="A52" s="55">
        <v>20250111</v>
      </c>
      <c r="B52" s="55">
        <v>20241030</v>
      </c>
    </row>
    <row r="53" spans="1:2" x14ac:dyDescent="0.3">
      <c r="A53" s="55">
        <v>20250112</v>
      </c>
      <c r="B53" s="55">
        <v>20241030</v>
      </c>
    </row>
    <row r="54" spans="1:2" x14ac:dyDescent="0.3">
      <c r="A54" s="55">
        <v>20250113</v>
      </c>
      <c r="B54" s="55">
        <v>20241030</v>
      </c>
    </row>
    <row r="55" spans="1:2" x14ac:dyDescent="0.3">
      <c r="A55" s="55">
        <v>20250114</v>
      </c>
      <c r="B55" s="55">
        <v>20241030</v>
      </c>
    </row>
    <row r="56" spans="1:2" x14ac:dyDescent="0.3">
      <c r="A56" s="55">
        <v>20250115</v>
      </c>
      <c r="B56" s="55">
        <v>20241030</v>
      </c>
    </row>
    <row r="57" spans="1:2" x14ac:dyDescent="0.3">
      <c r="A57" s="55">
        <v>20250118</v>
      </c>
      <c r="B57" s="55">
        <v>20241030</v>
      </c>
    </row>
    <row r="58" spans="1:2" x14ac:dyDescent="0.3">
      <c r="A58" s="55">
        <v>20250119</v>
      </c>
      <c r="B58" s="55">
        <v>20241030</v>
      </c>
    </row>
    <row r="59" spans="1:2" x14ac:dyDescent="0.3">
      <c r="A59" s="55">
        <v>20250120</v>
      </c>
      <c r="B59" s="55">
        <v>20241030</v>
      </c>
    </row>
    <row r="60" spans="1:2" x14ac:dyDescent="0.3">
      <c r="A60" s="55">
        <v>20250121</v>
      </c>
      <c r="B60" s="55">
        <v>20241030</v>
      </c>
    </row>
    <row r="61" spans="1:2" x14ac:dyDescent="0.3">
      <c r="A61" s="55">
        <v>20250122</v>
      </c>
      <c r="B61" s="55">
        <v>20241030</v>
      </c>
    </row>
    <row r="62" spans="1:2" x14ac:dyDescent="0.3">
      <c r="A62" s="55">
        <v>20250125</v>
      </c>
      <c r="B62" s="55">
        <v>20241030</v>
      </c>
    </row>
    <row r="63" spans="1:2" x14ac:dyDescent="0.3">
      <c r="A63" s="55">
        <v>20250126</v>
      </c>
      <c r="B63" s="55">
        <v>20241030</v>
      </c>
    </row>
    <row r="64" spans="1:2" x14ac:dyDescent="0.3">
      <c r="A64" s="55">
        <v>20250127</v>
      </c>
      <c r="B64" s="55">
        <v>20241030</v>
      </c>
    </row>
    <row r="65" spans="1:2" x14ac:dyDescent="0.3">
      <c r="A65" s="55">
        <v>20250128</v>
      </c>
      <c r="B65" s="55">
        <v>20241030</v>
      </c>
    </row>
    <row r="66" spans="1:2" x14ac:dyDescent="0.3">
      <c r="A66" s="55">
        <v>20250129</v>
      </c>
      <c r="B66" s="55">
        <v>20241030</v>
      </c>
    </row>
    <row r="67" spans="1:2" x14ac:dyDescent="0.3">
      <c r="A67" s="55">
        <v>20250201</v>
      </c>
      <c r="B67" s="55">
        <v>20241030</v>
      </c>
    </row>
    <row r="68" spans="1:2" x14ac:dyDescent="0.3">
      <c r="A68" s="55">
        <v>20250202</v>
      </c>
      <c r="B68" s="55">
        <v>20241030</v>
      </c>
    </row>
    <row r="69" spans="1:2" x14ac:dyDescent="0.3">
      <c r="A69" s="55">
        <v>20250203</v>
      </c>
      <c r="B69" s="55">
        <v>20241030</v>
      </c>
    </row>
    <row r="70" spans="1:2" x14ac:dyDescent="0.3">
      <c r="A70" s="55">
        <v>20250204</v>
      </c>
      <c r="B70" s="55">
        <v>20241030</v>
      </c>
    </row>
    <row r="71" spans="1:2" x14ac:dyDescent="0.3">
      <c r="A71" s="55">
        <v>20250205</v>
      </c>
      <c r="B71" s="55">
        <v>20241030</v>
      </c>
    </row>
    <row r="72" spans="1:2" x14ac:dyDescent="0.3">
      <c r="A72" s="55">
        <v>20250208</v>
      </c>
      <c r="B72" s="55">
        <v>20241030</v>
      </c>
    </row>
    <row r="73" spans="1:2" x14ac:dyDescent="0.3">
      <c r="A73" s="55">
        <v>20250209</v>
      </c>
      <c r="B73" s="55">
        <v>20241030</v>
      </c>
    </row>
    <row r="74" spans="1:2" x14ac:dyDescent="0.3">
      <c r="A74" s="55">
        <v>20250210</v>
      </c>
      <c r="B74" s="55">
        <v>20241030</v>
      </c>
    </row>
    <row r="75" spans="1:2" x14ac:dyDescent="0.3">
      <c r="A75" s="55">
        <v>20250211</v>
      </c>
      <c r="B75" s="55">
        <v>20241030</v>
      </c>
    </row>
    <row r="76" spans="1:2" x14ac:dyDescent="0.3">
      <c r="A76" s="55">
        <v>20250212</v>
      </c>
      <c r="B76" s="55">
        <v>20241030</v>
      </c>
    </row>
    <row r="77" spans="1:2" x14ac:dyDescent="0.3">
      <c r="A77" s="55">
        <v>20250215</v>
      </c>
      <c r="B77" s="55">
        <v>20241030</v>
      </c>
    </row>
    <row r="78" spans="1:2" x14ac:dyDescent="0.3">
      <c r="A78" s="55">
        <v>20250216</v>
      </c>
      <c r="B78" s="55">
        <v>20241030</v>
      </c>
    </row>
    <row r="79" spans="1:2" x14ac:dyDescent="0.3">
      <c r="A79" s="55">
        <v>20250217</v>
      </c>
      <c r="B79" s="55">
        <v>20241030</v>
      </c>
    </row>
    <row r="80" spans="1:2" x14ac:dyDescent="0.3">
      <c r="A80" s="55">
        <v>20250218</v>
      </c>
      <c r="B80" s="55">
        <v>20241030</v>
      </c>
    </row>
    <row r="81" spans="1:2" x14ac:dyDescent="0.3">
      <c r="A81" s="55">
        <v>20250219</v>
      </c>
      <c r="B81" s="55">
        <v>20241030</v>
      </c>
    </row>
    <row r="82" spans="1:2" x14ac:dyDescent="0.3">
      <c r="A82" s="55">
        <v>20250222</v>
      </c>
      <c r="B82" s="55">
        <v>20241030</v>
      </c>
    </row>
    <row r="83" spans="1:2" x14ac:dyDescent="0.3">
      <c r="A83" s="55">
        <v>20250223</v>
      </c>
      <c r="B83" s="55">
        <v>20241030</v>
      </c>
    </row>
    <row r="84" spans="1:2" x14ac:dyDescent="0.3">
      <c r="A84" s="55">
        <v>20250224</v>
      </c>
      <c r="B84" s="55">
        <v>20241030</v>
      </c>
    </row>
    <row r="85" spans="1:2" x14ac:dyDescent="0.3">
      <c r="A85" s="55">
        <v>20250225</v>
      </c>
      <c r="B85" s="55">
        <v>20241030</v>
      </c>
    </row>
    <row r="86" spans="1:2" x14ac:dyDescent="0.3">
      <c r="A86" s="55">
        <v>20250226</v>
      </c>
      <c r="B86" s="55">
        <v>20241030</v>
      </c>
    </row>
    <row r="87" spans="1:2" x14ac:dyDescent="0.3">
      <c r="A87" s="55">
        <v>20250301</v>
      </c>
      <c r="B87" s="55">
        <v>20241030</v>
      </c>
    </row>
    <row r="88" spans="1:2" x14ac:dyDescent="0.3">
      <c r="A88" s="55">
        <v>20250302</v>
      </c>
      <c r="B88" s="55">
        <v>20241030</v>
      </c>
    </row>
    <row r="89" spans="1:2" x14ac:dyDescent="0.3">
      <c r="A89" s="55">
        <v>20250303</v>
      </c>
      <c r="B89" s="55">
        <v>20241030</v>
      </c>
    </row>
    <row r="90" spans="1:2" x14ac:dyDescent="0.3">
      <c r="A90" s="55">
        <v>20250304</v>
      </c>
      <c r="B90" s="55">
        <v>20241030</v>
      </c>
    </row>
    <row r="91" spans="1:2" x14ac:dyDescent="0.3">
      <c r="A91" s="55">
        <v>20250305</v>
      </c>
      <c r="B91" s="55">
        <v>20241030</v>
      </c>
    </row>
    <row r="92" spans="1:2" x14ac:dyDescent="0.3">
      <c r="A92" s="55">
        <v>20250308</v>
      </c>
      <c r="B92" s="55">
        <v>20241030</v>
      </c>
    </row>
    <row r="93" spans="1:2" x14ac:dyDescent="0.3">
      <c r="A93" s="55">
        <v>20250309</v>
      </c>
      <c r="B93" s="55">
        <v>20241030</v>
      </c>
    </row>
    <row r="94" spans="1:2" x14ac:dyDescent="0.3">
      <c r="A94" s="55">
        <v>20250310</v>
      </c>
      <c r="B94" s="55">
        <v>20241030</v>
      </c>
    </row>
    <row r="95" spans="1:2" x14ac:dyDescent="0.3">
      <c r="A95" s="55">
        <v>20250311</v>
      </c>
      <c r="B95" s="55">
        <v>20241030</v>
      </c>
    </row>
    <row r="96" spans="1:2" x14ac:dyDescent="0.3">
      <c r="A96" s="55">
        <v>20250312</v>
      </c>
      <c r="B96" s="55">
        <v>20241030</v>
      </c>
    </row>
    <row r="97" spans="1:2" x14ac:dyDescent="0.3">
      <c r="A97" s="55">
        <v>20250315</v>
      </c>
      <c r="B97" s="55">
        <v>20241030</v>
      </c>
    </row>
    <row r="98" spans="1:2" x14ac:dyDescent="0.3">
      <c r="A98" s="55">
        <v>20250316</v>
      </c>
      <c r="B98" s="55">
        <v>20241030</v>
      </c>
    </row>
    <row r="99" spans="1:2" x14ac:dyDescent="0.3">
      <c r="A99" s="55">
        <v>20250317</v>
      </c>
      <c r="B99" s="55">
        <v>20241030</v>
      </c>
    </row>
    <row r="100" spans="1:2" x14ac:dyDescent="0.3">
      <c r="A100" s="55">
        <v>20250318</v>
      </c>
      <c r="B100" s="55">
        <v>20241030</v>
      </c>
    </row>
    <row r="101" spans="1:2" x14ac:dyDescent="0.3">
      <c r="A101" s="55">
        <v>20250319</v>
      </c>
      <c r="B101" s="55">
        <v>20241030</v>
      </c>
    </row>
    <row r="102" spans="1:2" x14ac:dyDescent="0.3">
      <c r="A102" s="55">
        <v>20250322</v>
      </c>
      <c r="B102" s="55">
        <v>20241030</v>
      </c>
    </row>
    <row r="103" spans="1:2" x14ac:dyDescent="0.3">
      <c r="A103" s="55">
        <v>20250323</v>
      </c>
      <c r="B103" s="55">
        <v>20241030</v>
      </c>
    </row>
    <row r="104" spans="1:2" x14ac:dyDescent="0.3">
      <c r="A104" s="55">
        <v>20250324</v>
      </c>
      <c r="B104" s="55">
        <v>20241030</v>
      </c>
    </row>
    <row r="105" spans="1:2" x14ac:dyDescent="0.3">
      <c r="A105" s="55">
        <v>20250325</v>
      </c>
      <c r="B105" s="55">
        <v>20241030</v>
      </c>
    </row>
    <row r="106" spans="1:2" x14ac:dyDescent="0.3">
      <c r="A106" s="55">
        <v>20250326</v>
      </c>
      <c r="B106" s="55">
        <v>20241030</v>
      </c>
    </row>
    <row r="107" spans="1:2" x14ac:dyDescent="0.3">
      <c r="A107" s="55">
        <v>20250329</v>
      </c>
      <c r="B107" s="55">
        <v>20241030</v>
      </c>
    </row>
    <row r="108" spans="1:2" x14ac:dyDescent="0.3">
      <c r="A108" s="55">
        <v>20250330</v>
      </c>
      <c r="B108" s="55">
        <v>20241030</v>
      </c>
    </row>
    <row r="109" spans="1:2" x14ac:dyDescent="0.3">
      <c r="A109" s="55">
        <v>20250331</v>
      </c>
      <c r="B109" s="55">
        <v>20241030</v>
      </c>
    </row>
    <row r="110" spans="1:2" x14ac:dyDescent="0.3">
      <c r="A110" s="55">
        <v>20250401</v>
      </c>
      <c r="B110" s="55">
        <v>20241030</v>
      </c>
    </row>
    <row r="111" spans="1:2" x14ac:dyDescent="0.3">
      <c r="A111" s="55">
        <v>20250402</v>
      </c>
      <c r="B111" s="55">
        <v>20241030</v>
      </c>
    </row>
    <row r="112" spans="1:2" x14ac:dyDescent="0.3">
      <c r="A112" s="55">
        <v>20250405</v>
      </c>
      <c r="B112" s="55">
        <v>20241030</v>
      </c>
    </row>
    <row r="113" spans="1:2" x14ac:dyDescent="0.3">
      <c r="A113" s="55">
        <v>20250406</v>
      </c>
      <c r="B113" s="55">
        <v>20241030</v>
      </c>
    </row>
    <row r="114" spans="1:2" x14ac:dyDescent="0.3">
      <c r="A114" s="55">
        <v>20250407</v>
      </c>
      <c r="B114" s="55">
        <v>20241030</v>
      </c>
    </row>
    <row r="115" spans="1:2" x14ac:dyDescent="0.3">
      <c r="A115" s="55">
        <v>20250408</v>
      </c>
      <c r="B115" s="55">
        <v>20241030</v>
      </c>
    </row>
    <row r="116" spans="1:2" x14ac:dyDescent="0.3">
      <c r="A116" s="55">
        <v>20250409</v>
      </c>
      <c r="B116" s="55">
        <v>20241030</v>
      </c>
    </row>
    <row r="117" spans="1:2" x14ac:dyDescent="0.3">
      <c r="A117" s="55">
        <v>20250412</v>
      </c>
      <c r="B117" s="55">
        <v>20241030</v>
      </c>
    </row>
    <row r="118" spans="1:2" x14ac:dyDescent="0.3">
      <c r="A118" s="55">
        <v>20250413</v>
      </c>
      <c r="B118" s="55">
        <v>20241030</v>
      </c>
    </row>
    <row r="119" spans="1:2" x14ac:dyDescent="0.3">
      <c r="A119" s="55">
        <v>20250414</v>
      </c>
      <c r="B119" s="55">
        <v>20241030</v>
      </c>
    </row>
    <row r="120" spans="1:2" x14ac:dyDescent="0.3">
      <c r="A120" s="55">
        <v>20250415</v>
      </c>
      <c r="B120" s="55">
        <v>20241030</v>
      </c>
    </row>
    <row r="121" spans="1:2" x14ac:dyDescent="0.3">
      <c r="A121" s="55">
        <v>20250416</v>
      </c>
      <c r="B121" s="55">
        <v>20241030</v>
      </c>
    </row>
    <row r="122" spans="1:2" x14ac:dyDescent="0.3">
      <c r="A122" s="55">
        <v>20250419</v>
      </c>
      <c r="B122" s="55">
        <v>20241030</v>
      </c>
    </row>
    <row r="123" spans="1:2" x14ac:dyDescent="0.3">
      <c r="A123" s="55">
        <v>20250420</v>
      </c>
      <c r="B123" s="55">
        <v>20241030</v>
      </c>
    </row>
    <row r="124" spans="1:2" x14ac:dyDescent="0.3">
      <c r="A124" s="55">
        <v>20250421</v>
      </c>
      <c r="B124" s="55">
        <v>20241030</v>
      </c>
    </row>
    <row r="125" spans="1:2" x14ac:dyDescent="0.3">
      <c r="A125" s="55">
        <v>20250422</v>
      </c>
      <c r="B125" s="55">
        <v>20241030</v>
      </c>
    </row>
    <row r="126" spans="1:2" x14ac:dyDescent="0.3">
      <c r="A126" s="55">
        <v>20250423</v>
      </c>
      <c r="B126" s="55">
        <v>20241030</v>
      </c>
    </row>
    <row r="127" spans="1:2" x14ac:dyDescent="0.3">
      <c r="A127" s="55">
        <v>20250426</v>
      </c>
      <c r="B127" s="55">
        <v>20241030</v>
      </c>
    </row>
    <row r="128" spans="1:2" x14ac:dyDescent="0.3">
      <c r="A128" s="55">
        <v>20250427</v>
      </c>
      <c r="B128" s="55">
        <v>20241030</v>
      </c>
    </row>
    <row r="129" spans="1:2" x14ac:dyDescent="0.3">
      <c r="A129" s="55">
        <v>20250428</v>
      </c>
      <c r="B129" s="55">
        <v>20241030</v>
      </c>
    </row>
    <row r="130" spans="1:2" x14ac:dyDescent="0.3">
      <c r="A130" s="55">
        <v>20250429</v>
      </c>
      <c r="B130" s="55">
        <v>20241030</v>
      </c>
    </row>
    <row r="131" spans="1:2" x14ac:dyDescent="0.3">
      <c r="A131" s="55">
        <v>20250430</v>
      </c>
      <c r="B131" s="55">
        <v>20241030</v>
      </c>
    </row>
    <row r="132" spans="1:2" x14ac:dyDescent="0.3">
      <c r="A132" s="55">
        <v>20250503</v>
      </c>
      <c r="B132" s="55">
        <v>20250430</v>
      </c>
    </row>
    <row r="133" spans="1:2" x14ac:dyDescent="0.3">
      <c r="A133" s="55">
        <v>20250504</v>
      </c>
      <c r="B133" s="55">
        <v>20250430</v>
      </c>
    </row>
    <row r="134" spans="1:2" x14ac:dyDescent="0.3">
      <c r="A134" s="55">
        <v>20250505</v>
      </c>
      <c r="B134" s="55">
        <v>20250430</v>
      </c>
    </row>
    <row r="135" spans="1:2" x14ac:dyDescent="0.3">
      <c r="A135" s="55">
        <v>20250506</v>
      </c>
      <c r="B135" s="55">
        <v>20250430</v>
      </c>
    </row>
    <row r="136" spans="1:2" x14ac:dyDescent="0.3">
      <c r="A136" s="55">
        <v>20250507</v>
      </c>
      <c r="B136" s="55">
        <v>20250430</v>
      </c>
    </row>
    <row r="137" spans="1:2" x14ac:dyDescent="0.3">
      <c r="A137" s="55">
        <v>20250510</v>
      </c>
      <c r="B137" s="55">
        <v>20250430</v>
      </c>
    </row>
    <row r="138" spans="1:2" x14ac:dyDescent="0.3">
      <c r="A138" s="55">
        <v>20250511</v>
      </c>
      <c r="B138" s="55">
        <v>20250430</v>
      </c>
    </row>
    <row r="139" spans="1:2" x14ac:dyDescent="0.3">
      <c r="A139" s="55">
        <v>20250512</v>
      </c>
      <c r="B139" s="55">
        <v>20250430</v>
      </c>
    </row>
  </sheetData>
  <autoFilter ref="A1:B1" xr:uid="{E6EB9947-6F3E-49BA-BCAA-15E856D3B5A3}"/>
  <phoneticPr fontId="12" type="noConversion"/>
  <pageMargins left="0.7" right="0.7" top="0.75" bottom="0.75" header="0.3" footer="0.3"/>
  <pageSetup orientation="portrait" r:id="rId1"/>
  <headerFooter>
    <oddHeader>&amp;L&amp;"Calibri"&amp;10&amp;K000000S&amp;P Global Public&amp;1#</oddHead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76333-248F-471E-B1C4-1E585F8E9485}">
  <dimension ref="A1:A10"/>
  <sheetViews>
    <sheetView zoomScale="80" zoomScaleNormal="80" workbookViewId="0"/>
  </sheetViews>
  <sheetFormatPr defaultColWidth="11.6640625" defaultRowHeight="13.2" x14ac:dyDescent="0.25"/>
  <cols>
    <col min="1" max="1" width="210" style="50" customWidth="1"/>
    <col min="2" max="16384" width="11.6640625" style="50"/>
  </cols>
  <sheetData>
    <row r="1" spans="1:1" x14ac:dyDescent="0.25">
      <c r="A1" s="49" t="s">
        <v>74</v>
      </c>
    </row>
    <row r="2" spans="1:1" ht="405" customHeight="1" x14ac:dyDescent="0.25">
      <c r="A2" s="68" t="s">
        <v>75</v>
      </c>
    </row>
    <row r="3" spans="1:1" ht="405" customHeight="1" x14ac:dyDescent="0.25">
      <c r="A3" s="68"/>
    </row>
    <row r="4" spans="1:1" x14ac:dyDescent="0.25">
      <c r="A4" s="51"/>
    </row>
    <row r="5" spans="1:1" x14ac:dyDescent="0.25">
      <c r="A5" s="51"/>
    </row>
    <row r="6" spans="1:1" x14ac:dyDescent="0.25">
      <c r="A6" s="51"/>
    </row>
    <row r="7" spans="1:1" x14ac:dyDescent="0.25">
      <c r="A7" s="51"/>
    </row>
    <row r="8" spans="1:1" x14ac:dyDescent="0.25">
      <c r="A8" s="51"/>
    </row>
    <row r="9" spans="1:1" x14ac:dyDescent="0.25">
      <c r="A9" s="51"/>
    </row>
    <row r="10" spans="1:1" x14ac:dyDescent="0.25">
      <c r="A10" s="51"/>
    </row>
  </sheetData>
  <mergeCells count="1">
    <mergeCell ref="A2:A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1. Inputs</vt:lpstr>
      <vt:lpstr>2. Daily IoI Calculation</vt:lpstr>
      <vt:lpstr>SDL Files</vt:lpstr>
      <vt:lpstr>SDCL Files</vt:lpstr>
      <vt:lpstr>SDL - Rebalance</vt:lpstr>
      <vt:lpstr>SDCL Rebalance</vt:lpstr>
      <vt:lpstr>Rebalance Relation</vt:lpstr>
      <vt:lpstr>Disclaimers</vt:lpstr>
    </vt:vector>
  </TitlesOfParts>
  <Company>SP Global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Habib, Arlene</dc:creator>
  <cp:lastModifiedBy>Habib, Arlene</cp:lastModifiedBy>
  <dcterms:created xsi:type="dcterms:W3CDTF">2021-01-24T21:54:50Z</dcterms:created>
  <dcterms:modified xsi:type="dcterms:W3CDTF">2022-04-18T20:53:37Z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ed9d7f8-74f1-4051-981a-3083fcfb2266_Enabled">
    <vt:lpwstr>true</vt:lpwstr>
  </property>
  <property fmtid="{D5CDD505-2E9C-101B-9397-08002B2CF9AE}" pid="3" name="MSIP_Label_aed9d7f8-74f1-4051-981a-3083fcfb2266_SetDate">
    <vt:lpwstr>2021-08-17T02:36:08Z</vt:lpwstr>
  </property>
  <property fmtid="{D5CDD505-2E9C-101B-9397-08002B2CF9AE}" pid="4" name="MSIP_Label_aed9d7f8-74f1-4051-981a-3083fcfb2266_Method">
    <vt:lpwstr>Privileged</vt:lpwstr>
  </property>
  <property fmtid="{D5CDD505-2E9C-101B-9397-08002B2CF9AE}" pid="5" name="MSIP_Label_aed9d7f8-74f1-4051-981a-3083fcfb2266_Name">
    <vt:lpwstr>aed9d7f8-74f1-4051-981a-3083fcfb2266</vt:lpwstr>
  </property>
  <property fmtid="{D5CDD505-2E9C-101B-9397-08002B2CF9AE}" pid="6" name="MSIP_Label_aed9d7f8-74f1-4051-981a-3083fcfb2266_SiteId">
    <vt:lpwstr>8f3e36ea-8039-4b40-81a7-7dc0599e8645</vt:lpwstr>
  </property>
  <property fmtid="{D5CDD505-2E9C-101B-9397-08002B2CF9AE}" pid="7" name="MSIP_Label_aed9d7f8-74f1-4051-981a-3083fcfb2266_ActionId">
    <vt:lpwstr>7778a57e-28e2-4310-82cf-d629ca91db1a</vt:lpwstr>
  </property>
  <property fmtid="{D5CDD505-2E9C-101B-9397-08002B2CF9AE}" pid="8" name="MSIP_Label_aed9d7f8-74f1-4051-981a-3083fcfb2266_ContentBits">
    <vt:lpwstr>1</vt:lpwstr>
  </property>
</Properties>
</file>